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1 день 12-18 лет" sheetId="32" r:id="rId21"/>
  </sheets>
  <definedNames>
    <definedName name="_xlnm.Print_Area" localSheetId="20">'1 день 12-18 лет'!$A$1:$H$237</definedName>
    <definedName name="_xlnm.Print_Area" localSheetId="18">'10 день'!$A$1:$I$42</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 i="32" l="1"/>
  <c r="D145" i="32"/>
  <c r="E145" i="32"/>
  <c r="F145" i="32"/>
  <c r="B145" i="32"/>
  <c r="D101" i="32"/>
  <c r="E101" i="32"/>
  <c r="F101" i="32"/>
  <c r="C101" i="32"/>
  <c r="B101" i="32"/>
  <c r="B40" i="32"/>
  <c r="C40" i="32"/>
  <c r="D40" i="32"/>
  <c r="E40" i="32"/>
  <c r="F40" i="32"/>
  <c r="F18" i="32"/>
  <c r="E18" i="32"/>
  <c r="D18" i="32"/>
  <c r="C18" i="32"/>
  <c r="B18" i="32"/>
  <c r="F217" i="32" l="1"/>
  <c r="E217" i="32"/>
  <c r="D217" i="32"/>
  <c r="C217" i="32"/>
  <c r="B217" i="32"/>
  <c r="F208" i="32"/>
  <c r="E208" i="32"/>
  <c r="D208" i="32"/>
  <c r="D218" i="32" s="1"/>
  <c r="C208" i="32"/>
  <c r="C218" i="32" s="1"/>
  <c r="B208" i="32"/>
  <c r="F196" i="32"/>
  <c r="E196" i="32"/>
  <c r="D196" i="32"/>
  <c r="C196" i="32"/>
  <c r="B196" i="32"/>
  <c r="F187" i="32"/>
  <c r="F197" i="32" s="1"/>
  <c r="E187" i="32"/>
  <c r="E197" i="32" s="1"/>
  <c r="D187" i="32"/>
  <c r="C187" i="32"/>
  <c r="C197" i="32" s="1"/>
  <c r="B187" i="32"/>
  <c r="F175" i="32"/>
  <c r="E175" i="32"/>
  <c r="D175" i="32"/>
  <c r="C175" i="32"/>
  <c r="B175" i="32"/>
  <c r="F166" i="32"/>
  <c r="E166" i="32"/>
  <c r="E176" i="32" s="1"/>
  <c r="D166" i="32"/>
  <c r="D176" i="32" s="1"/>
  <c r="C166" i="32"/>
  <c r="C176" i="32" s="1"/>
  <c r="B166" i="32"/>
  <c r="F153" i="32"/>
  <c r="F154" i="32" s="1"/>
  <c r="E153" i="32"/>
  <c r="E154" i="32" s="1"/>
  <c r="D153" i="32"/>
  <c r="D154" i="32" s="1"/>
  <c r="C153" i="32"/>
  <c r="C154" i="32" s="1"/>
  <c r="B153" i="32"/>
  <c r="F132" i="32"/>
  <c r="E132" i="32"/>
  <c r="D132" i="32"/>
  <c r="C132" i="32"/>
  <c r="B132" i="32"/>
  <c r="F123" i="32"/>
  <c r="F133" i="32" s="1"/>
  <c r="E123" i="32"/>
  <c r="D123" i="32"/>
  <c r="D133" i="32" s="1"/>
  <c r="C123" i="32"/>
  <c r="C133" i="32" s="1"/>
  <c r="B123" i="32"/>
  <c r="F110" i="32"/>
  <c r="F111" i="32" s="1"/>
  <c r="E110" i="32"/>
  <c r="E111" i="32" s="1"/>
  <c r="D110" i="32"/>
  <c r="D111" i="32" s="1"/>
  <c r="C110" i="32"/>
  <c r="C111" i="32" s="1"/>
  <c r="B110" i="32"/>
  <c r="F89" i="32"/>
  <c r="E89" i="32"/>
  <c r="D89" i="32"/>
  <c r="C89" i="32"/>
  <c r="B89" i="32"/>
  <c r="F81" i="32"/>
  <c r="E81" i="32"/>
  <c r="E90" i="32" s="1"/>
  <c r="D81" i="32"/>
  <c r="C81" i="32"/>
  <c r="C90" i="32" s="1"/>
  <c r="B81" i="32"/>
  <c r="F69" i="32"/>
  <c r="E69" i="32"/>
  <c r="D69" i="32"/>
  <c r="C69" i="32"/>
  <c r="B69" i="32"/>
  <c r="F61" i="32"/>
  <c r="E61" i="32"/>
  <c r="D61" i="32"/>
  <c r="C61" i="32"/>
  <c r="C70" i="32" s="1"/>
  <c r="B61" i="32"/>
  <c r="F49" i="32"/>
  <c r="F50" i="32" s="1"/>
  <c r="E49" i="32"/>
  <c r="E50" i="32" s="1"/>
  <c r="D49" i="32"/>
  <c r="D50" i="32" s="1"/>
  <c r="C49" i="32"/>
  <c r="C50" i="32" s="1"/>
  <c r="B49" i="32"/>
  <c r="E218" i="32" l="1"/>
  <c r="E133" i="32"/>
  <c r="F176" i="32"/>
  <c r="D197" i="32"/>
  <c r="F218" i="32"/>
  <c r="F90" i="32"/>
  <c r="E70" i="32"/>
  <c r="D70" i="32"/>
  <c r="F70" i="32"/>
  <c r="D90" i="32"/>
  <c r="C27" i="32" l="1"/>
  <c r="C28" i="32" s="1"/>
  <c r="C222" i="32" s="1"/>
  <c r="C223" i="32" s="1"/>
  <c r="D27" i="32"/>
  <c r="E27" i="32"/>
  <c r="F27" i="32"/>
  <c r="B27" i="32"/>
  <c r="E34" i="20" l="1"/>
  <c r="F34" i="20"/>
  <c r="E35" i="20"/>
  <c r="F35" i="20" s="1"/>
  <c r="E36" i="20"/>
  <c r="F36" i="20" s="1"/>
  <c r="E64" i="20"/>
  <c r="E62" i="20"/>
  <c r="E59" i="20"/>
  <c r="F59" i="20" s="1"/>
  <c r="E58" i="20"/>
  <c r="F58" i="20"/>
  <c r="E57" i="20"/>
  <c r="F57" i="20" s="1"/>
  <c r="E49" i="20"/>
  <c r="F54" i="20" s="1"/>
  <c r="E54" i="20"/>
  <c r="E48" i="20"/>
  <c r="F53" i="20"/>
  <c r="E53" i="20"/>
  <c r="E52" i="20"/>
  <c r="F52" i="20" s="1"/>
  <c r="E51" i="20"/>
  <c r="F51" i="20"/>
  <c r="E50" i="20"/>
  <c r="F50" i="20" s="1"/>
  <c r="F48" i="20"/>
  <c r="F45" i="20"/>
  <c r="E44" i="20"/>
  <c r="F44" i="20"/>
  <c r="E43" i="20"/>
  <c r="F43" i="20" s="1"/>
  <c r="E42" i="20"/>
  <c r="F42" i="20" s="1"/>
  <c r="E41" i="20"/>
  <c r="F41" i="20" s="1"/>
  <c r="E40" i="20"/>
  <c r="F40" i="20"/>
  <c r="E39" i="20"/>
  <c r="F39" i="20" s="1"/>
  <c r="L31" i="20"/>
  <c r="K31" i="20"/>
  <c r="J31" i="20"/>
  <c r="I31" i="20"/>
  <c r="H31" i="20"/>
  <c r="E6" i="20"/>
  <c r="F6" i="20"/>
  <c r="E7" i="20"/>
  <c r="F7" i="20" s="1"/>
  <c r="E8" i="20"/>
  <c r="F8" i="20"/>
  <c r="E9" i="20"/>
  <c r="F9" i="20" s="1"/>
  <c r="E12" i="20"/>
  <c r="F12" i="20" s="1"/>
  <c r="E13" i="20"/>
  <c r="F13" i="20"/>
  <c r="E14" i="20"/>
  <c r="F14" i="20" s="1"/>
  <c r="E15" i="20"/>
  <c r="F15" i="20"/>
  <c r="E16" i="20"/>
  <c r="F16" i="20" s="1"/>
  <c r="E17" i="20"/>
  <c r="F17" i="20" s="1"/>
  <c r="E18" i="20"/>
  <c r="F18" i="20" s="1"/>
  <c r="E19" i="20"/>
  <c r="F19" i="20"/>
  <c r="E22" i="20"/>
  <c r="F22" i="20" s="1"/>
  <c r="G23" i="20" s="1"/>
  <c r="E25" i="20"/>
  <c r="F25" i="20" s="1"/>
  <c r="E26" i="20"/>
  <c r="F26" i="20"/>
  <c r="E27" i="20"/>
  <c r="F27" i="20" s="1"/>
  <c r="E30" i="20"/>
  <c r="F30" i="20" s="1"/>
  <c r="G30" i="20" s="1"/>
  <c r="G36" i="1"/>
  <c r="G46" i="1" s="1"/>
  <c r="G45" i="1"/>
  <c r="G34" i="3"/>
  <c r="G43" i="3"/>
  <c r="G44" i="3"/>
  <c r="G32" i="5"/>
  <c r="G41" i="5"/>
  <c r="G42" i="5" s="1"/>
  <c r="G34" i="7"/>
  <c r="G44" i="7" s="1"/>
  <c r="G43" i="7"/>
  <c r="G32" i="9"/>
  <c r="G42" i="9" s="1"/>
  <c r="G41" i="9"/>
  <c r="G33" i="10"/>
  <c r="G42" i="10" s="1"/>
  <c r="G41" i="10"/>
  <c r="G36" i="13"/>
  <c r="G46" i="13" s="1"/>
  <c r="G45" i="13"/>
  <c r="G34" i="15"/>
  <c r="G43" i="15" s="1"/>
  <c r="G42" i="15"/>
  <c r="G35" i="17"/>
  <c r="G45" i="17" s="1"/>
  <c r="G44" i="17"/>
  <c r="G32" i="19"/>
  <c r="G40" i="19"/>
  <c r="G41" i="19"/>
  <c r="F36" i="1"/>
  <c r="F45" i="1"/>
  <c r="F46" i="1" s="1"/>
  <c r="F34" i="3"/>
  <c r="F44" i="3" s="1"/>
  <c r="F43" i="3"/>
  <c r="F32" i="5"/>
  <c r="F41" i="5"/>
  <c r="F34" i="7"/>
  <c r="F43" i="7"/>
  <c r="F32" i="9"/>
  <c r="F42" i="9" s="1"/>
  <c r="F41" i="9"/>
  <c r="F33" i="10"/>
  <c r="F41" i="10"/>
  <c r="F42" i="10"/>
  <c r="F36" i="13"/>
  <c r="F45" i="13"/>
  <c r="F34" i="15"/>
  <c r="F42" i="15"/>
  <c r="F35" i="17"/>
  <c r="F44" i="17"/>
  <c r="F45" i="17" s="1"/>
  <c r="F32" i="19"/>
  <c r="F41" i="19" s="1"/>
  <c r="F40" i="19"/>
  <c r="E36" i="1"/>
  <c r="E46" i="1" s="1"/>
  <c r="E45" i="1"/>
  <c r="E34" i="3"/>
  <c r="E44" i="3" s="1"/>
  <c r="E43" i="3"/>
  <c r="E32" i="5"/>
  <c r="E42" i="5" s="1"/>
  <c r="E41" i="5"/>
  <c r="E34" i="7"/>
  <c r="E43" i="7"/>
  <c r="E44" i="7"/>
  <c r="E32" i="9"/>
  <c r="E41" i="9"/>
  <c r="E42" i="9" s="1"/>
  <c r="E33" i="10"/>
  <c r="E42" i="10" s="1"/>
  <c r="E41" i="10"/>
  <c r="E36" i="13"/>
  <c r="E46" i="13" s="1"/>
  <c r="E45" i="13"/>
  <c r="E34" i="15"/>
  <c r="E43" i="15" s="1"/>
  <c r="E42" i="15"/>
  <c r="E35" i="17"/>
  <c r="E45" i="17" s="1"/>
  <c r="E44" i="17"/>
  <c r="E32" i="19"/>
  <c r="E41" i="19" s="1"/>
  <c r="E40" i="19"/>
  <c r="D36" i="1"/>
  <c r="D46" i="1" s="1"/>
  <c r="D45" i="1"/>
  <c r="D34" i="3"/>
  <c r="D44" i="3" s="1"/>
  <c r="D43" i="3"/>
  <c r="D32" i="5"/>
  <c r="D42" i="5" s="1"/>
  <c r="D41" i="5"/>
  <c r="D34" i="7"/>
  <c r="D44" i="7" s="1"/>
  <c r="D43" i="7"/>
  <c r="D32" i="9"/>
  <c r="D42" i="9" s="1"/>
  <c r="D41" i="9"/>
  <c r="D33" i="10"/>
  <c r="D42" i="10" s="1"/>
  <c r="D41" i="10"/>
  <c r="D36" i="13"/>
  <c r="D45" i="13"/>
  <c r="D46" i="13"/>
  <c r="D34" i="15"/>
  <c r="D42" i="15"/>
  <c r="D43" i="15" s="1"/>
  <c r="D35" i="17"/>
  <c r="D45" i="17" s="1"/>
  <c r="D44" i="17"/>
  <c r="D32" i="19"/>
  <c r="D41" i="19" s="1"/>
  <c r="D40" i="19"/>
  <c r="C35" i="19"/>
  <c r="C40" i="19" s="1"/>
  <c r="C36" i="19"/>
  <c r="C37" i="19"/>
  <c r="C38" i="19"/>
  <c r="C39" i="19"/>
  <c r="C27" i="19"/>
  <c r="C28" i="19"/>
  <c r="C29" i="19"/>
  <c r="C32" i="19" s="1"/>
  <c r="C30" i="19"/>
  <c r="C31" i="19"/>
  <c r="G11" i="19"/>
  <c r="G19" i="19"/>
  <c r="F11" i="19"/>
  <c r="F19" i="19"/>
  <c r="E11" i="19"/>
  <c r="E20" i="19" s="1"/>
  <c r="E19" i="19"/>
  <c r="D11" i="19"/>
  <c r="D19" i="19"/>
  <c r="D20" i="19"/>
  <c r="C11" i="19"/>
  <c r="C19" i="19"/>
  <c r="G65" i="18"/>
  <c r="E64" i="18"/>
  <c r="E62" i="18"/>
  <c r="E59" i="18"/>
  <c r="F59" i="18" s="1"/>
  <c r="E58" i="18"/>
  <c r="F58" i="18" s="1"/>
  <c r="E57" i="18"/>
  <c r="F57" i="18"/>
  <c r="E47" i="18"/>
  <c r="F54" i="18" s="1"/>
  <c r="E54" i="18"/>
  <c r="E46" i="18"/>
  <c r="F46" i="18" s="1"/>
  <c r="F53" i="18"/>
  <c r="E53" i="18"/>
  <c r="E45" i="18"/>
  <c r="F52" i="18" s="1"/>
  <c r="E52" i="18"/>
  <c r="E49" i="18"/>
  <c r="F49" i="18"/>
  <c r="E48" i="18"/>
  <c r="F48" i="18"/>
  <c r="F45" i="18"/>
  <c r="E42" i="18"/>
  <c r="F42" i="18" s="1"/>
  <c r="E41" i="18"/>
  <c r="F41" i="18"/>
  <c r="E40" i="18"/>
  <c r="F40" i="18" s="1"/>
  <c r="E39" i="18"/>
  <c r="F39" i="18" s="1"/>
  <c r="E38" i="18"/>
  <c r="F38" i="18" s="1"/>
  <c r="E37" i="18"/>
  <c r="F37" i="18" s="1"/>
  <c r="E36" i="18"/>
  <c r="F36" i="18" s="1"/>
  <c r="E35" i="18"/>
  <c r="F35" i="18"/>
  <c r="E32" i="18"/>
  <c r="F32" i="18" s="1"/>
  <c r="E31" i="18"/>
  <c r="F31" i="18"/>
  <c r="E30" i="18"/>
  <c r="F30" i="18" s="1"/>
  <c r="E29" i="18"/>
  <c r="F29" i="18" s="1"/>
  <c r="E28" i="18"/>
  <c r="F28" i="18" s="1"/>
  <c r="E27" i="18"/>
  <c r="F27" i="18" s="1"/>
  <c r="L24" i="18"/>
  <c r="K24" i="18"/>
  <c r="J24" i="18"/>
  <c r="I24" i="18"/>
  <c r="H24" i="18"/>
  <c r="E6" i="18"/>
  <c r="F6" i="18"/>
  <c r="E7" i="18"/>
  <c r="F7" i="18" s="1"/>
  <c r="E8" i="18"/>
  <c r="F8" i="18"/>
  <c r="E9" i="18"/>
  <c r="F9" i="18" s="1"/>
  <c r="E12" i="18"/>
  <c r="F12" i="18"/>
  <c r="G12" i="18" s="1"/>
  <c r="E14" i="18"/>
  <c r="F14" i="18"/>
  <c r="G14" i="18"/>
  <c r="E16" i="18"/>
  <c r="F16" i="18" s="1"/>
  <c r="E17" i="18"/>
  <c r="F17" i="18"/>
  <c r="E18" i="18"/>
  <c r="F18" i="18" s="1"/>
  <c r="E23" i="18"/>
  <c r="F23" i="18" s="1"/>
  <c r="G23" i="18" s="1"/>
  <c r="E21" i="18"/>
  <c r="F21" i="18"/>
  <c r="G21" i="18" s="1"/>
  <c r="C29" i="17"/>
  <c r="C31" i="17"/>
  <c r="C32" i="17"/>
  <c r="C35" i="17" s="1"/>
  <c r="C33" i="17"/>
  <c r="C34" i="17"/>
  <c r="C37" i="17"/>
  <c r="C38" i="17"/>
  <c r="C39" i="17"/>
  <c r="C40" i="17"/>
  <c r="C41" i="17"/>
  <c r="C42" i="17"/>
  <c r="C43" i="17"/>
  <c r="A34" i="17"/>
  <c r="A33" i="17"/>
  <c r="A32" i="17"/>
  <c r="A31" i="17"/>
  <c r="A29" i="17"/>
  <c r="G12" i="17"/>
  <c r="G21" i="17"/>
  <c r="G22" i="17"/>
  <c r="F12" i="17"/>
  <c r="F21" i="17"/>
  <c r="F22" i="17" s="1"/>
  <c r="E12" i="17"/>
  <c r="E21" i="17"/>
  <c r="D12" i="17"/>
  <c r="D21" i="17"/>
  <c r="C21" i="17"/>
  <c r="C12" i="17"/>
  <c r="G59" i="16"/>
  <c r="E58" i="16"/>
  <c r="E56" i="16"/>
  <c r="E53" i="16"/>
  <c r="F53" i="16"/>
  <c r="E52" i="16"/>
  <c r="F52" i="16" s="1"/>
  <c r="E49" i="16"/>
  <c r="F49" i="16"/>
  <c r="E48" i="16"/>
  <c r="F48" i="16" s="1"/>
  <c r="E47" i="16"/>
  <c r="F47" i="16"/>
  <c r="E46" i="16"/>
  <c r="F46" i="16" s="1"/>
  <c r="E45" i="16"/>
  <c r="F45" i="16"/>
  <c r="E44" i="16"/>
  <c r="F44" i="16" s="1"/>
  <c r="F41" i="16"/>
  <c r="E40" i="16"/>
  <c r="F40" i="16" s="1"/>
  <c r="E39" i="16"/>
  <c r="F39" i="16" s="1"/>
  <c r="E38" i="16"/>
  <c r="F38" i="16" s="1"/>
  <c r="E37" i="16"/>
  <c r="F37" i="16" s="1"/>
  <c r="E36" i="16"/>
  <c r="F36" i="16" s="1"/>
  <c r="E35" i="16"/>
  <c r="F35" i="16" s="1"/>
  <c r="E32" i="16"/>
  <c r="F32" i="16" s="1"/>
  <c r="E31" i="16"/>
  <c r="F31" i="16" s="1"/>
  <c r="L28" i="16"/>
  <c r="K28" i="16"/>
  <c r="J28" i="16"/>
  <c r="I28" i="16"/>
  <c r="H28" i="16"/>
  <c r="E6" i="16"/>
  <c r="F6" i="16"/>
  <c r="E7" i="16"/>
  <c r="F7" i="16"/>
  <c r="E8" i="16"/>
  <c r="F8" i="16"/>
  <c r="E9" i="16"/>
  <c r="F9" i="16"/>
  <c r="E10" i="16"/>
  <c r="F10" i="16"/>
  <c r="E11" i="16"/>
  <c r="F11" i="16"/>
  <c r="E12" i="16"/>
  <c r="F12" i="16"/>
  <c r="E13" i="16"/>
  <c r="F13" i="16"/>
  <c r="E18" i="16"/>
  <c r="F18" i="16" s="1"/>
  <c r="G18" i="16" s="1"/>
  <c r="E22" i="16"/>
  <c r="F22" i="16" s="1"/>
  <c r="E23" i="16"/>
  <c r="F23" i="16" s="1"/>
  <c r="E24" i="16"/>
  <c r="F24" i="16" s="1"/>
  <c r="E27" i="16"/>
  <c r="F27" i="16" s="1"/>
  <c r="G27" i="16" s="1"/>
  <c r="E16" i="16"/>
  <c r="F16" i="16"/>
  <c r="G16" i="16" s="1"/>
  <c r="E20" i="16"/>
  <c r="F20" i="16" s="1"/>
  <c r="G20" i="16" s="1"/>
  <c r="C34" i="15"/>
  <c r="C43" i="15" s="1"/>
  <c r="C42" i="15"/>
  <c r="G12" i="15"/>
  <c r="G20" i="15"/>
  <c r="G21" i="15" s="1"/>
  <c r="F12" i="15"/>
  <c r="F21" i="15" s="1"/>
  <c r="F20" i="15"/>
  <c r="E12" i="15"/>
  <c r="E20" i="15"/>
  <c r="D12" i="15"/>
  <c r="D21" i="15" s="1"/>
  <c r="D20" i="15"/>
  <c r="C6" i="15"/>
  <c r="C12" i="15" s="1"/>
  <c r="C21" i="15" s="1"/>
  <c r="C20" i="15"/>
  <c r="G64" i="14"/>
  <c r="E63" i="14"/>
  <c r="E61" i="14"/>
  <c r="E58" i="14"/>
  <c r="F58" i="14" s="1"/>
  <c r="E57" i="14"/>
  <c r="F57" i="14" s="1"/>
  <c r="E54" i="14"/>
  <c r="F54" i="14" s="1"/>
  <c r="E53" i="14"/>
  <c r="F53" i="14" s="1"/>
  <c r="E52" i="14"/>
  <c r="F52" i="14" s="1"/>
  <c r="E51" i="14"/>
  <c r="F51" i="14" s="1"/>
  <c r="E50" i="14"/>
  <c r="F50" i="14" s="1"/>
  <c r="E49" i="14"/>
  <c r="F49" i="14" s="1"/>
  <c r="E46" i="14"/>
  <c r="F46" i="14" s="1"/>
  <c r="E45" i="14"/>
  <c r="F45" i="14" s="1"/>
  <c r="E44" i="14"/>
  <c r="F44" i="14" s="1"/>
  <c r="F41" i="14"/>
  <c r="E40" i="14"/>
  <c r="F40" i="14"/>
  <c r="E39" i="14"/>
  <c r="F39" i="14" s="1"/>
  <c r="E38" i="14"/>
  <c r="F38" i="14"/>
  <c r="E37" i="14"/>
  <c r="F37" i="14" s="1"/>
  <c r="E36" i="14"/>
  <c r="F36" i="14" s="1"/>
  <c r="E35" i="14"/>
  <c r="F35" i="14" s="1"/>
  <c r="E34" i="14"/>
  <c r="F34" i="14" s="1"/>
  <c r="E33" i="14"/>
  <c r="F33" i="14" s="1"/>
  <c r="E30" i="14"/>
  <c r="F30" i="14" s="1"/>
  <c r="E29" i="14"/>
  <c r="F29" i="14" s="1"/>
  <c r="L26" i="14"/>
  <c r="K26" i="14"/>
  <c r="J26" i="14"/>
  <c r="I26" i="14"/>
  <c r="H26" i="14"/>
  <c r="E6" i="14"/>
  <c r="F6" i="14" s="1"/>
  <c r="E7" i="14"/>
  <c r="F7" i="14" s="1"/>
  <c r="E8" i="14"/>
  <c r="F8" i="14" s="1"/>
  <c r="E9" i="14"/>
  <c r="F9" i="14" s="1"/>
  <c r="E14" i="14"/>
  <c r="F14" i="14" s="1"/>
  <c r="G14" i="14" s="1"/>
  <c r="E18" i="14"/>
  <c r="F18" i="14" s="1"/>
  <c r="E19" i="14"/>
  <c r="F19" i="14" s="1"/>
  <c r="E20" i="14"/>
  <c r="F20" i="14" s="1"/>
  <c r="E23" i="14"/>
  <c r="F23" i="14"/>
  <c r="G23" i="14" s="1"/>
  <c r="E25" i="14"/>
  <c r="F25" i="14" s="1"/>
  <c r="G25" i="14" s="1"/>
  <c r="E16" i="14"/>
  <c r="F16" i="14" s="1"/>
  <c r="G16" i="14" s="1"/>
  <c r="E12" i="14"/>
  <c r="F12" i="14"/>
  <c r="G12" i="14" s="1"/>
  <c r="C36" i="13"/>
  <c r="C38" i="13"/>
  <c r="C39" i="13"/>
  <c r="C40" i="13"/>
  <c r="C41" i="13"/>
  <c r="C42" i="13"/>
  <c r="C43" i="13"/>
  <c r="C44" i="13"/>
  <c r="A35" i="13"/>
  <c r="A34" i="13"/>
  <c r="A30" i="13"/>
  <c r="G13" i="13"/>
  <c r="G22" i="13"/>
  <c r="F13" i="13"/>
  <c r="F22" i="13"/>
  <c r="F23" i="13" s="1"/>
  <c r="E13" i="13"/>
  <c r="E23" i="13" s="1"/>
  <c r="E22" i="13"/>
  <c r="D13" i="13"/>
  <c r="D23" i="13" s="1"/>
  <c r="D22" i="13"/>
  <c r="C13" i="13"/>
  <c r="C22" i="13"/>
  <c r="E29" i="12"/>
  <c r="F29" i="12" s="1"/>
  <c r="E30" i="12"/>
  <c r="F30" i="12" s="1"/>
  <c r="E31" i="12"/>
  <c r="F31" i="12" s="1"/>
  <c r="E32" i="12"/>
  <c r="F32" i="12" s="1"/>
  <c r="E33" i="12"/>
  <c r="F33" i="12" s="1"/>
  <c r="E34" i="12"/>
  <c r="F34" i="12" s="1"/>
  <c r="E56" i="12"/>
  <c r="E54" i="12"/>
  <c r="E51" i="12"/>
  <c r="F51" i="12" s="1"/>
  <c r="E50" i="12"/>
  <c r="F50" i="12" s="1"/>
  <c r="E47" i="12"/>
  <c r="F47" i="12" s="1"/>
  <c r="E46" i="12"/>
  <c r="F46" i="12" s="1"/>
  <c r="E45" i="12"/>
  <c r="F45" i="12" s="1"/>
  <c r="E44" i="12"/>
  <c r="F44" i="12" s="1"/>
  <c r="E43" i="12"/>
  <c r="F43" i="12" s="1"/>
  <c r="E40" i="12"/>
  <c r="F40" i="12" s="1"/>
  <c r="E39" i="12"/>
  <c r="F39" i="12" s="1"/>
  <c r="E38" i="12"/>
  <c r="F38" i="12" s="1"/>
  <c r="F35" i="12"/>
  <c r="E26" i="12"/>
  <c r="F26" i="12"/>
  <c r="E25" i="12"/>
  <c r="F25" i="12"/>
  <c r="L22" i="12"/>
  <c r="K22" i="12"/>
  <c r="J22" i="12"/>
  <c r="I22" i="12"/>
  <c r="H22" i="12"/>
  <c r="E6" i="12"/>
  <c r="F6" i="12" s="1"/>
  <c r="E7" i="12"/>
  <c r="F7" i="12" s="1"/>
  <c r="E8" i="12"/>
  <c r="F8" i="12" s="1"/>
  <c r="E9" i="12"/>
  <c r="F9" i="12" s="1"/>
  <c r="E16" i="12"/>
  <c r="F16" i="12" s="1"/>
  <c r="E17" i="12"/>
  <c r="F17" i="12" s="1"/>
  <c r="E18" i="12"/>
  <c r="F18" i="12" s="1"/>
  <c r="E21" i="12"/>
  <c r="F21" i="12" s="1"/>
  <c r="G21" i="12" s="1"/>
  <c r="E12" i="12"/>
  <c r="F12" i="12" s="1"/>
  <c r="G12" i="12" s="1"/>
  <c r="E14" i="12"/>
  <c r="F14" i="12" s="1"/>
  <c r="G14" i="12" s="1"/>
  <c r="E29" i="11"/>
  <c r="F29" i="11" s="1"/>
  <c r="E30" i="11"/>
  <c r="F30" i="11" s="1"/>
  <c r="E31" i="11"/>
  <c r="F31" i="11" s="1"/>
  <c r="E34" i="11"/>
  <c r="F34" i="11"/>
  <c r="E35" i="11"/>
  <c r="F35" i="11" s="1"/>
  <c r="E36" i="11"/>
  <c r="F36" i="11"/>
  <c r="E37" i="11"/>
  <c r="F37" i="11" s="1"/>
  <c r="E38" i="11"/>
  <c r="F38" i="11"/>
  <c r="E39" i="11"/>
  <c r="F39" i="11" s="1"/>
  <c r="E58" i="11"/>
  <c r="E56" i="11"/>
  <c r="E53" i="11"/>
  <c r="F53" i="11" s="1"/>
  <c r="E52" i="11"/>
  <c r="F52" i="11"/>
  <c r="E49" i="11"/>
  <c r="F49" i="11" s="1"/>
  <c r="E48" i="11"/>
  <c r="F48" i="11"/>
  <c r="E47" i="11"/>
  <c r="F47" i="11" s="1"/>
  <c r="E46" i="11"/>
  <c r="F46" i="11"/>
  <c r="E45" i="11"/>
  <c r="F45" i="11" s="1"/>
  <c r="E44" i="11"/>
  <c r="F44" i="11"/>
  <c r="E43" i="11"/>
  <c r="F43" i="11" s="1"/>
  <c r="F40" i="11"/>
  <c r="L26" i="11"/>
  <c r="K26" i="11"/>
  <c r="J26" i="11"/>
  <c r="I26" i="11"/>
  <c r="H26" i="11"/>
  <c r="E6" i="11"/>
  <c r="F6" i="11" s="1"/>
  <c r="E7" i="11"/>
  <c r="F7" i="11" s="1"/>
  <c r="E8" i="11"/>
  <c r="F8" i="11" s="1"/>
  <c r="E9" i="11"/>
  <c r="F9" i="11" s="1"/>
  <c r="E10" i="11"/>
  <c r="F10" i="11" s="1"/>
  <c r="E11" i="11"/>
  <c r="F11" i="11"/>
  <c r="E14" i="11"/>
  <c r="F14" i="11" s="1"/>
  <c r="G15" i="11" s="1"/>
  <c r="E18" i="11"/>
  <c r="F18" i="11" s="1"/>
  <c r="E19" i="11"/>
  <c r="F19" i="11" s="1"/>
  <c r="E20" i="11"/>
  <c r="F20" i="11" s="1"/>
  <c r="E25" i="11"/>
  <c r="F25" i="11" s="1"/>
  <c r="G25" i="11" s="1"/>
  <c r="E23" i="11"/>
  <c r="F23" i="11" s="1"/>
  <c r="G23" i="11" s="1"/>
  <c r="C28" i="10"/>
  <c r="C29" i="10"/>
  <c r="C30" i="10"/>
  <c r="C31" i="10"/>
  <c r="C32" i="10"/>
  <c r="C36" i="10"/>
  <c r="C37" i="10"/>
  <c r="C38" i="10"/>
  <c r="C39" i="10"/>
  <c r="C40" i="10"/>
  <c r="G12" i="10"/>
  <c r="G20" i="10"/>
  <c r="G21" i="10"/>
  <c r="F12" i="10"/>
  <c r="F21" i="10" s="1"/>
  <c r="F20" i="10"/>
  <c r="E12" i="10"/>
  <c r="E20" i="10"/>
  <c r="D12" i="10"/>
  <c r="D20" i="10"/>
  <c r="C12" i="10"/>
  <c r="C21" i="10" s="1"/>
  <c r="C20" i="10"/>
  <c r="C27" i="9"/>
  <c r="C28" i="9"/>
  <c r="C29" i="9"/>
  <c r="C32" i="9" s="1"/>
  <c r="C42" i="9" s="1"/>
  <c r="C30" i="9"/>
  <c r="C31" i="9"/>
  <c r="C34" i="9"/>
  <c r="C41" i="9" s="1"/>
  <c r="C35" i="9"/>
  <c r="C36" i="9"/>
  <c r="C37" i="9"/>
  <c r="C38" i="9"/>
  <c r="C39" i="9"/>
  <c r="C40" i="9"/>
  <c r="G11" i="9"/>
  <c r="G21" i="9" s="1"/>
  <c r="G20" i="9"/>
  <c r="F11" i="9"/>
  <c r="F20" i="9"/>
  <c r="E11" i="9"/>
  <c r="E21" i="9" s="1"/>
  <c r="E20" i="9"/>
  <c r="D11" i="9"/>
  <c r="D20" i="9"/>
  <c r="D21" i="9" s="1"/>
  <c r="C11" i="9"/>
  <c r="C21" i="9" s="1"/>
  <c r="C20" i="9"/>
  <c r="G65" i="8"/>
  <c r="E64" i="8"/>
  <c r="E62" i="8"/>
  <c r="E59" i="8"/>
  <c r="F59" i="8" s="1"/>
  <c r="E58" i="8"/>
  <c r="F58" i="8" s="1"/>
  <c r="E55" i="8"/>
  <c r="F55" i="8" s="1"/>
  <c r="E54" i="8"/>
  <c r="F54" i="8" s="1"/>
  <c r="E53" i="8"/>
  <c r="F53" i="8" s="1"/>
  <c r="E50" i="8"/>
  <c r="F50" i="8" s="1"/>
  <c r="E49" i="8"/>
  <c r="F49" i="8" s="1"/>
  <c r="E48" i="8"/>
  <c r="F48" i="8" s="1"/>
  <c r="F45" i="8"/>
  <c r="E44" i="8"/>
  <c r="F44" i="8" s="1"/>
  <c r="E43" i="8"/>
  <c r="F43" i="8"/>
  <c r="E42" i="8"/>
  <c r="F42" i="8" s="1"/>
  <c r="E41" i="8"/>
  <c r="F41" i="8" s="1"/>
  <c r="E40" i="8"/>
  <c r="F40" i="8" s="1"/>
  <c r="E39" i="8"/>
  <c r="F39" i="8" s="1"/>
  <c r="E36" i="8"/>
  <c r="F36" i="8" s="1"/>
  <c r="E35" i="8"/>
  <c r="F35" i="8" s="1"/>
  <c r="E34" i="8"/>
  <c r="F34" i="8" s="1"/>
  <c r="E33" i="8"/>
  <c r="F33" i="8"/>
  <c r="L30" i="8"/>
  <c r="K30" i="8"/>
  <c r="J30" i="8"/>
  <c r="I30" i="8"/>
  <c r="H30" i="8"/>
  <c r="E6" i="8"/>
  <c r="F6" i="8"/>
  <c r="E7" i="8"/>
  <c r="F7" i="8" s="1"/>
  <c r="E8" i="8"/>
  <c r="F8" i="8" s="1"/>
  <c r="E9" i="8"/>
  <c r="F9" i="8" s="1"/>
  <c r="E12" i="8"/>
  <c r="F12" i="8" s="1"/>
  <c r="E13" i="8"/>
  <c r="F13" i="8" s="1"/>
  <c r="E14" i="8"/>
  <c r="F14" i="8"/>
  <c r="E15" i="8"/>
  <c r="F15" i="8" s="1"/>
  <c r="E16" i="8"/>
  <c r="F16" i="8"/>
  <c r="E17" i="8"/>
  <c r="F17" i="8" s="1"/>
  <c r="E18" i="8"/>
  <c r="F18" i="8" s="1"/>
  <c r="E24" i="8"/>
  <c r="F24" i="8"/>
  <c r="E25" i="8"/>
  <c r="F25" i="8" s="1"/>
  <c r="E26" i="8"/>
  <c r="F26" i="8" s="1"/>
  <c r="E29" i="8"/>
  <c r="F29" i="8" s="1"/>
  <c r="G29" i="8" s="1"/>
  <c r="E21" i="8"/>
  <c r="F21" i="8" s="1"/>
  <c r="G22" i="8" s="1"/>
  <c r="C29" i="7"/>
  <c r="C30" i="7"/>
  <c r="C31" i="7"/>
  <c r="C32" i="7"/>
  <c r="C33" i="7"/>
  <c r="C36" i="7"/>
  <c r="C37" i="7"/>
  <c r="C38" i="7"/>
  <c r="C39" i="7"/>
  <c r="C40" i="7"/>
  <c r="C41" i="7"/>
  <c r="C42" i="7"/>
  <c r="G12" i="7"/>
  <c r="G21" i="7"/>
  <c r="F12" i="7"/>
  <c r="F22" i="7" s="1"/>
  <c r="F21" i="7"/>
  <c r="E12" i="7"/>
  <c r="E21" i="7"/>
  <c r="D12" i="7"/>
  <c r="D22" i="7" s="1"/>
  <c r="D21" i="7"/>
  <c r="C21" i="7"/>
  <c r="C12" i="7"/>
  <c r="G71" i="6"/>
  <c r="E70" i="6"/>
  <c r="E68" i="6"/>
  <c r="E65" i="6"/>
  <c r="F65" i="6" s="1"/>
  <c r="E64" i="6"/>
  <c r="F64" i="6" s="1"/>
  <c r="E61" i="6"/>
  <c r="F61" i="6" s="1"/>
  <c r="E60" i="6"/>
  <c r="F60" i="6"/>
  <c r="E59" i="6"/>
  <c r="F59" i="6" s="1"/>
  <c r="E58" i="6"/>
  <c r="F58" i="6" s="1"/>
  <c r="E57" i="6"/>
  <c r="F57" i="6" s="1"/>
  <c r="E56" i="6"/>
  <c r="F56" i="6" s="1"/>
  <c r="E55" i="6"/>
  <c r="F55" i="6" s="1"/>
  <c r="E54" i="6"/>
  <c r="F54" i="6" s="1"/>
  <c r="E51" i="6"/>
  <c r="F51" i="6" s="1"/>
  <c r="E50" i="6"/>
  <c r="F50" i="6"/>
  <c r="E49" i="6"/>
  <c r="F49" i="6" s="1"/>
  <c r="E48" i="6"/>
  <c r="F48" i="6" s="1"/>
  <c r="E47" i="6"/>
  <c r="F47" i="6" s="1"/>
  <c r="E46" i="6"/>
  <c r="F46" i="6" s="1"/>
  <c r="E45" i="6"/>
  <c r="F45" i="6" s="1"/>
  <c r="E44" i="6"/>
  <c r="F44" i="6" s="1"/>
  <c r="F41" i="6"/>
  <c r="E40" i="6"/>
  <c r="F40" i="6" s="1"/>
  <c r="E39" i="6"/>
  <c r="F39" i="6" s="1"/>
  <c r="E38" i="6"/>
  <c r="F38" i="6" s="1"/>
  <c r="E37" i="6"/>
  <c r="F37" i="6"/>
  <c r="E36" i="6"/>
  <c r="F36" i="6" s="1"/>
  <c r="E35" i="6"/>
  <c r="F35" i="6"/>
  <c r="E34" i="6"/>
  <c r="F34" i="6" s="1"/>
  <c r="E31" i="6"/>
  <c r="F31" i="6" s="1"/>
  <c r="E30" i="6"/>
  <c r="F30" i="6" s="1"/>
  <c r="E29" i="6"/>
  <c r="F29" i="6" s="1"/>
  <c r="E28" i="6"/>
  <c r="F28" i="6" s="1"/>
  <c r="E27" i="6"/>
  <c r="F27" i="6"/>
  <c r="E26" i="6"/>
  <c r="F26" i="6" s="1"/>
  <c r="L23" i="6"/>
  <c r="K23" i="6"/>
  <c r="J23" i="6"/>
  <c r="I23" i="6"/>
  <c r="H23" i="6"/>
  <c r="E6" i="6"/>
  <c r="F6" i="6" s="1"/>
  <c r="E7" i="6"/>
  <c r="F7" i="6" s="1"/>
  <c r="E8" i="6"/>
  <c r="F8" i="6" s="1"/>
  <c r="E9" i="6"/>
  <c r="F9" i="6" s="1"/>
  <c r="E10" i="6"/>
  <c r="F10" i="6" s="1"/>
  <c r="E11" i="6"/>
  <c r="F11" i="6" s="1"/>
  <c r="E12" i="6"/>
  <c r="F12" i="6" s="1"/>
  <c r="E15" i="6"/>
  <c r="F15" i="6"/>
  <c r="E16" i="6"/>
  <c r="F16" i="6" s="1"/>
  <c r="E17" i="6"/>
  <c r="F17" i="6" s="1"/>
  <c r="E20" i="6"/>
  <c r="F20" i="6"/>
  <c r="G20" i="6" s="1"/>
  <c r="E22" i="6"/>
  <c r="F22" i="6" s="1"/>
  <c r="G22" i="6" s="1"/>
  <c r="C34" i="5"/>
  <c r="C35" i="5"/>
  <c r="C36" i="5"/>
  <c r="C37" i="5"/>
  <c r="C39" i="5"/>
  <c r="C40" i="5"/>
  <c r="C28" i="5"/>
  <c r="C29" i="5"/>
  <c r="C30" i="5"/>
  <c r="C32" i="5" s="1"/>
  <c r="C31" i="5"/>
  <c r="G11" i="5"/>
  <c r="G20" i="5"/>
  <c r="G21" i="5" s="1"/>
  <c r="F11" i="5"/>
  <c r="F21" i="5" s="1"/>
  <c r="F20" i="5"/>
  <c r="E11" i="5"/>
  <c r="E21" i="5" s="1"/>
  <c r="E20" i="5"/>
  <c r="D11" i="5"/>
  <c r="D20" i="5"/>
  <c r="C11" i="5"/>
  <c r="C21" i="5" s="1"/>
  <c r="C20" i="5"/>
  <c r="G63" i="4"/>
  <c r="E62" i="4"/>
  <c r="E60" i="4"/>
  <c r="E57" i="4"/>
  <c r="F57" i="4" s="1"/>
  <c r="E56" i="4"/>
  <c r="F56" i="4" s="1"/>
  <c r="E53" i="4"/>
  <c r="F53" i="4" s="1"/>
  <c r="E52" i="4"/>
  <c r="F52" i="4"/>
  <c r="E51" i="4"/>
  <c r="F51" i="4" s="1"/>
  <c r="E50" i="4"/>
  <c r="F50" i="4" s="1"/>
  <c r="E49" i="4"/>
  <c r="F49" i="4" s="1"/>
  <c r="E48" i="4"/>
  <c r="F48" i="4" s="1"/>
  <c r="E47" i="4"/>
  <c r="F47" i="4" s="1"/>
  <c r="E46" i="4"/>
  <c r="F46" i="4" s="1"/>
  <c r="E45" i="4"/>
  <c r="F45" i="4" s="1"/>
  <c r="E44" i="4"/>
  <c r="F44" i="4"/>
  <c r="E41" i="4"/>
  <c r="F41" i="4" s="1"/>
  <c r="E40" i="4"/>
  <c r="F40" i="4"/>
  <c r="E39" i="4"/>
  <c r="F39" i="4" s="1"/>
  <c r="F36" i="4"/>
  <c r="E35" i="4"/>
  <c r="F35" i="4"/>
  <c r="E34" i="4"/>
  <c r="F34" i="4" s="1"/>
  <c r="E33" i="4"/>
  <c r="F33" i="4" s="1"/>
  <c r="E32" i="4"/>
  <c r="F32" i="4" s="1"/>
  <c r="E31" i="4"/>
  <c r="F31" i="4" s="1"/>
  <c r="E30" i="4"/>
  <c r="F30" i="4" s="1"/>
  <c r="E29" i="4"/>
  <c r="F29" i="4"/>
  <c r="E28" i="4"/>
  <c r="F28" i="4" s="1"/>
  <c r="E25" i="4"/>
  <c r="F25" i="4"/>
  <c r="E24" i="4"/>
  <c r="F24" i="4" s="1"/>
  <c r="L21" i="4"/>
  <c r="K21" i="4"/>
  <c r="J21" i="4"/>
  <c r="I21" i="4"/>
  <c r="H21" i="4"/>
  <c r="E6" i="4"/>
  <c r="F6" i="4" s="1"/>
  <c r="E7" i="4"/>
  <c r="F7" i="4"/>
  <c r="E8" i="4"/>
  <c r="F8" i="4" s="1"/>
  <c r="E13" i="4"/>
  <c r="F13" i="4" s="1"/>
  <c r="G13" i="4" s="1"/>
  <c r="E15" i="4"/>
  <c r="F15" i="4" s="1"/>
  <c r="E16" i="4"/>
  <c r="F16" i="4" s="1"/>
  <c r="E17" i="4"/>
  <c r="F17" i="4"/>
  <c r="E20" i="4"/>
  <c r="F20" i="4" s="1"/>
  <c r="G20" i="4" s="1"/>
  <c r="E11" i="4"/>
  <c r="F11" i="4" s="1"/>
  <c r="G11" i="4" s="1"/>
  <c r="C29" i="3"/>
  <c r="C30" i="3"/>
  <c r="C31" i="3"/>
  <c r="C32" i="3"/>
  <c r="C33" i="3"/>
  <c r="C36" i="3"/>
  <c r="C37" i="3"/>
  <c r="C38" i="3"/>
  <c r="C39" i="3"/>
  <c r="C40" i="3"/>
  <c r="C41" i="3"/>
  <c r="C42" i="3"/>
  <c r="G12" i="3"/>
  <c r="G21" i="3"/>
  <c r="G22" i="3" s="1"/>
  <c r="F12" i="3"/>
  <c r="F22" i="3" s="1"/>
  <c r="F21" i="3"/>
  <c r="E12" i="3"/>
  <c r="E22" i="3" s="1"/>
  <c r="E21" i="3"/>
  <c r="D12" i="3"/>
  <c r="D22" i="3" s="1"/>
  <c r="D21" i="3"/>
  <c r="C12" i="3"/>
  <c r="C21" i="3"/>
  <c r="G66" i="2"/>
  <c r="E65" i="2"/>
  <c r="E63" i="2"/>
  <c r="E60" i="2"/>
  <c r="F60" i="2" s="1"/>
  <c r="E59" i="2"/>
  <c r="F59" i="2" s="1"/>
  <c r="E56" i="2"/>
  <c r="F56" i="2" s="1"/>
  <c r="E55" i="2"/>
  <c r="F55" i="2"/>
  <c r="E54" i="2"/>
  <c r="F54" i="2" s="1"/>
  <c r="E53" i="2"/>
  <c r="F53" i="2" s="1"/>
  <c r="E52" i="2"/>
  <c r="F52" i="2" s="1"/>
  <c r="E49" i="2"/>
  <c r="F49" i="2"/>
  <c r="E48" i="2"/>
  <c r="F48" i="2" s="1"/>
  <c r="E47" i="2"/>
  <c r="F47" i="2" s="1"/>
  <c r="F44" i="2"/>
  <c r="E43" i="2"/>
  <c r="F43" i="2"/>
  <c r="E42" i="2"/>
  <c r="F42" i="2" s="1"/>
  <c r="E41" i="2"/>
  <c r="F41" i="2" s="1"/>
  <c r="E40" i="2"/>
  <c r="F40" i="2" s="1"/>
  <c r="E39" i="2"/>
  <c r="F39" i="2" s="1"/>
  <c r="E38" i="2"/>
  <c r="F38" i="2" s="1"/>
  <c r="E37" i="2"/>
  <c r="F37" i="2" s="1"/>
  <c r="E36" i="2"/>
  <c r="F36" i="2" s="1"/>
  <c r="E35" i="2"/>
  <c r="F35" i="2" s="1"/>
  <c r="E32" i="2"/>
  <c r="F32" i="2" s="1"/>
  <c r="E31" i="2"/>
  <c r="F31" i="2"/>
  <c r="E30" i="2"/>
  <c r="F30" i="2" s="1"/>
  <c r="E29" i="2"/>
  <c r="F29" i="2" s="1"/>
  <c r="E28" i="2"/>
  <c r="F28" i="2" s="1"/>
  <c r="E27" i="2"/>
  <c r="F27" i="2" s="1"/>
  <c r="L24" i="2"/>
  <c r="K24" i="2"/>
  <c r="J24" i="2"/>
  <c r="I24" i="2"/>
  <c r="H24" i="2"/>
  <c r="E6" i="2"/>
  <c r="F6" i="2" s="1"/>
  <c r="E7" i="2"/>
  <c r="F7" i="2" s="1"/>
  <c r="E8" i="2"/>
  <c r="F8" i="2" s="1"/>
  <c r="E9" i="2"/>
  <c r="F9" i="2" s="1"/>
  <c r="E12" i="2"/>
  <c r="F12" i="2" s="1"/>
  <c r="G12" i="2" s="1"/>
  <c r="E14" i="2"/>
  <c r="F14" i="2" s="1"/>
  <c r="G14" i="2" s="1"/>
  <c r="E16" i="2"/>
  <c r="F16" i="2" s="1"/>
  <c r="E17" i="2"/>
  <c r="F17" i="2"/>
  <c r="E18" i="2"/>
  <c r="F18" i="2" s="1"/>
  <c r="E21" i="2"/>
  <c r="F21" i="2" s="1"/>
  <c r="G21" i="2" s="1"/>
  <c r="E23" i="2"/>
  <c r="F23" i="2"/>
  <c r="G23" i="2" s="1"/>
  <c r="C36" i="1"/>
  <c r="C38" i="1"/>
  <c r="C39" i="1"/>
  <c r="C40" i="1"/>
  <c r="C41" i="1"/>
  <c r="C42" i="1"/>
  <c r="C43" i="1"/>
  <c r="C44" i="1"/>
  <c r="G13" i="1"/>
  <c r="G22" i="1"/>
  <c r="F13" i="1"/>
  <c r="F22" i="1"/>
  <c r="E13" i="1"/>
  <c r="E22" i="1"/>
  <c r="E23" i="1"/>
  <c r="D13" i="1"/>
  <c r="D23" i="1" s="1"/>
  <c r="D22" i="1"/>
  <c r="C7" i="1"/>
  <c r="C8" i="1"/>
  <c r="C9" i="1"/>
  <c r="C10" i="1"/>
  <c r="C11" i="1"/>
  <c r="C12" i="1"/>
  <c r="C22" i="1"/>
  <c r="A11" i="1"/>
  <c r="G19" i="12" l="1"/>
  <c r="G25" i="16"/>
  <c r="C45" i="1"/>
  <c r="C46" i="1" s="1"/>
  <c r="C22" i="3"/>
  <c r="C41" i="5"/>
  <c r="C42" i="5" s="1"/>
  <c r="E22" i="7"/>
  <c r="G22" i="7"/>
  <c r="E21" i="15"/>
  <c r="C13" i="1"/>
  <c r="C23" i="1" s="1"/>
  <c r="D21" i="5"/>
  <c r="C34" i="7"/>
  <c r="C33" i="10"/>
  <c r="C45" i="13"/>
  <c r="G21" i="14"/>
  <c r="G14" i="16"/>
  <c r="E22" i="17"/>
  <c r="G10" i="18"/>
  <c r="G20" i="19"/>
  <c r="F43" i="15"/>
  <c r="F42" i="5"/>
  <c r="G23" i="1"/>
  <c r="C34" i="3"/>
  <c r="C43" i="7"/>
  <c r="G27" i="8"/>
  <c r="C41" i="10"/>
  <c r="G12" i="11"/>
  <c r="C23" i="13"/>
  <c r="C44" i="17"/>
  <c r="G28" i="20"/>
  <c r="F49" i="20"/>
  <c r="G37" i="20"/>
  <c r="G65" i="20" s="1"/>
  <c r="F23" i="1"/>
  <c r="G19" i="2"/>
  <c r="C43" i="3"/>
  <c r="G18" i="4"/>
  <c r="G9" i="4"/>
  <c r="E21" i="10"/>
  <c r="G21" i="11"/>
  <c r="G41" i="11"/>
  <c r="G23" i="13"/>
  <c r="D22" i="17"/>
  <c r="C20" i="19"/>
  <c r="F20" i="19"/>
  <c r="F46" i="13"/>
  <c r="F44" i="7"/>
  <c r="G10" i="2"/>
  <c r="G24" i="2" s="1"/>
  <c r="C44" i="7"/>
  <c r="C42" i="10"/>
  <c r="G19" i="8"/>
  <c r="G21" i="4"/>
  <c r="G13" i="6"/>
  <c r="G18" i="6"/>
  <c r="G10" i="8"/>
  <c r="G30" i="8" s="1"/>
  <c r="G10" i="12"/>
  <c r="G22" i="12" s="1"/>
  <c r="G36" i="12"/>
  <c r="G57" i="12" s="1"/>
  <c r="G28" i="16"/>
  <c r="C45" i="17"/>
  <c r="F42" i="19"/>
  <c r="E42" i="19"/>
  <c r="D21" i="10"/>
  <c r="G32" i="11"/>
  <c r="G59" i="11" s="1"/>
  <c r="C46" i="13"/>
  <c r="G10" i="14"/>
  <c r="G26" i="14" s="1"/>
  <c r="C41" i="19"/>
  <c r="G20" i="20"/>
  <c r="F21" i="9"/>
  <c r="G19" i="18"/>
  <c r="G24" i="18" s="1"/>
  <c r="D42" i="19"/>
  <c r="G42" i="19"/>
  <c r="G10" i="20"/>
  <c r="G31" i="20" s="1"/>
  <c r="F47" i="18"/>
  <c r="E28" i="32"/>
  <c r="E222" i="32" s="1"/>
  <c r="E223" i="32" s="1"/>
  <c r="F28" i="32"/>
  <c r="F222" i="32" s="1"/>
  <c r="F223" i="32" s="1"/>
  <c r="D28" i="32"/>
  <c r="D222" i="32" s="1"/>
  <c r="D223" i="32" s="1"/>
  <c r="G26" i="11" l="1"/>
  <c r="C44" i="3"/>
  <c r="G23" i="6"/>
</calcChain>
</file>

<file path=xl/sharedStrings.xml><?xml version="1.0" encoding="utf-8"?>
<sst xmlns="http://schemas.openxmlformats.org/spreadsheetml/2006/main" count="2469" uniqueCount="398">
  <si>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</si>
  <si>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</si>
  <si>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</si>
  <si>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</si>
  <si>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</si>
  <si>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</si>
  <si>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</si>
  <si>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</si>
  <si>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</si>
  <si>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</si>
  <si>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</si>
  <si>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</si>
  <si>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</si>
  <si>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</si>
  <si>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</si>
  <si>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</si>
  <si>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</si>
  <si>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</si>
  <si>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</si>
  <si>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</si>
  <si>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</si>
  <si>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</si>
  <si>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</si>
  <si>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</si>
  <si>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</si>
  <si>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</si>
  <si>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</si>
  <si>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</si>
  <si>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</si>
  <si>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</si>
  <si>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</si>
  <si>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</si>
  <si>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</si>
  <si>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</si>
  <si>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</si>
  <si>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</si>
  <si>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</si>
  <si>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</si>
  <si>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</si>
  <si>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</si>
  <si>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</si>
  <si>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</si>
  <si>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</si>
  <si>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</si>
  <si>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</si>
  <si>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</si>
  <si>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</si>
  <si>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</si>
  <si>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</si>
  <si>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</si>
  <si>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</si>
  <si>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</si>
  <si>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</si>
  <si>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</si>
  <si>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</si>
  <si>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</si>
  <si>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</si>
  <si>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</si>
  <si>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</si>
  <si>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</si>
  <si>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</si>
  <si>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</si>
  <si>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</si>
  <si>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</si>
  <si>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</si>
  <si>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</si>
  <si>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</si>
  <si>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</si>
  <si>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</si>
  <si>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</si>
  <si>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</si>
  <si>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</si>
  <si>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</si>
  <si>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</si>
  <si>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</si>
  <si>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</si>
  <si>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</si>
  <si>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</si>
  <si>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</si>
  <si>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</si>
  <si>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</si>
  <si>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</si>
  <si>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</si>
  <si>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</si>
  <si>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</si>
  <si>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</si>
  <si>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</si>
  <si>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</si>
  <si>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</si>
  <si>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</si>
  <si>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</si>
  <si>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</si>
  <si>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</si>
  <si>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</si>
  <si>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</si>
  <si>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</si>
  <si>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</si>
  <si>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</si>
  <si>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</si>
  <si>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</si>
  <si>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</si>
  <si>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</si>
  <si>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</si>
  <si>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</si>
  <si>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</si>
  <si>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</si>
  <si>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</si>
  <si>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</si>
  <si>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</si>
  <si>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</si>
  <si>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</si>
  <si>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</si>
  <si>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</si>
  <si>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</si>
  <si>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</si>
  <si>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</si>
  <si>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</si>
  <si>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</si>
  <si>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</si>
  <si>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</si>
  <si>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</si>
  <si>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</si>
  <si>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</si>
  <si>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</si>
  <si>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</si>
  <si>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</si>
  <si>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</si>
  <si>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</si>
  <si>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</si>
  <si>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</si>
  <si>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</si>
  <si>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</si>
  <si>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</si>
  <si>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</si>
  <si>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</si>
  <si>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</si>
  <si>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</si>
  <si>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</si>
  <si>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</si>
  <si>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</si>
  <si>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</si>
  <si>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</si>
  <si>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</si>
  <si>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</si>
  <si>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</si>
  <si>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</si>
  <si>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</si>
  <si>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</si>
  <si>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</si>
  <si>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</si>
  <si>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</si>
  <si>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</si>
  <si>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</si>
  <si>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</si>
  <si>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</si>
  <si>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</si>
  <si>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</si>
  <si>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</si>
  <si>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</si>
  <si>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</si>
  <si>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</si>
  <si>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</si>
  <si>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</si>
  <si>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</si>
  <si>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</si>
  <si>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</si>
  <si>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</si>
  <si>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</si>
  <si>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</si>
  <si>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</si>
  <si>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</si>
  <si>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</si>
  <si>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</si>
  <si>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</si>
  <si>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</si>
  <si>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</si>
  <si>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</si>
  <si>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</si>
  <si>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</si>
  <si>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</si>
  <si>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</si>
  <si>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</si>
  <si>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</si>
  <si>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</si>
  <si>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</si>
  <si>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</si>
  <si>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</si>
  <si>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</si>
  <si>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</si>
  <si>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</si>
  <si>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</si>
  <si>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</si>
  <si>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</si>
  <si>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</si>
  <si>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</si>
  <si>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</si>
  <si>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</si>
  <si>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</si>
  <si>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</si>
  <si>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</si>
  <si>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</si>
  <si>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</si>
  <si>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</si>
  <si>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</si>
  <si>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</si>
  <si>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</si>
  <si>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</si>
  <si>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</si>
  <si>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</si>
  <si>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</si>
  <si>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</si>
  <si>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</si>
  <si>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</si>
  <si>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</si>
  <si>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</si>
  <si>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</si>
  <si>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</si>
  <si>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</si>
  <si>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</si>
  <si>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</si>
  <si>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</si>
  <si>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</si>
  <si>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</si>
  <si>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</si>
  <si>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</si>
  <si>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</si>
  <si>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</si>
  <si>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</si>
  <si>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</si>
  <si>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</si>
  <si>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</si>
  <si>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</si>
  <si>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</si>
  <si>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</si>
  <si>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</si>
  <si>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</si>
  <si>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</si>
  <si>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</si>
  <si>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</si>
  <si>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</si>
  <si>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</si>
  <si>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</si>
  <si>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</si>
  <si>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</si>
  <si>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</si>
  <si>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</si>
  <si>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</si>
  <si>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</si>
  <si>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</si>
  <si>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</si>
  <si>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</si>
  <si>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</si>
  <si>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</si>
  <si>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</si>
  <si>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</si>
  <si>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</si>
  <si>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</si>
  <si>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</si>
  <si>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</si>
  <si>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</si>
  <si>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</si>
  <si>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</si>
  <si>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</si>
  <si>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</si>
  <si>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</si>
  <si>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</si>
  <si>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</si>
  <si>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</si>
  <si>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</si>
  <si>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</si>
  <si>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</si>
  <si>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</si>
  <si>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</si>
  <si>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</si>
  <si>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</si>
  <si>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</si>
  <si>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</si>
  <si>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</si>
  <si>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</si>
  <si>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</si>
  <si>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Макароны отварные</t>
  </si>
  <si>
    <t>Компот из плодов или ягод сушеных (шиповник)</t>
  </si>
  <si>
    <t>Суп-лапша домашняя</t>
  </si>
  <si>
    <t>54-9к-2020</t>
  </si>
  <si>
    <t>Винегрет с растительным маслом</t>
  </si>
  <si>
    <t>Жаркое по-домашнему</t>
  </si>
  <si>
    <t>54-1гн-2020</t>
  </si>
  <si>
    <t>54-11г-2020</t>
  </si>
  <si>
    <t>Плов с курицей</t>
  </si>
  <si>
    <t>54-13з-2020</t>
  </si>
  <si>
    <t>Каша манная</t>
  </si>
  <si>
    <t>Пюре из бобовых с маслом</t>
  </si>
  <si>
    <t>Хлеб ржано-пшеничный пеклеванный</t>
  </si>
  <si>
    <t>Хлеб пшеничный формовой белый 1 сорт</t>
  </si>
  <si>
    <t>Треб.по орг.питания 2012</t>
  </si>
  <si>
    <t>Сборник рецептур 2011</t>
  </si>
  <si>
    <t>Сборник рецептур 2004</t>
  </si>
  <si>
    <t>Сборник рецептур 2013</t>
  </si>
  <si>
    <t>Тефтели мясные с рисом</t>
  </si>
  <si>
    <t>Рассольник Ленинградский</t>
  </si>
  <si>
    <t xml:space="preserve">           ЗАВТРАК</t>
  </si>
  <si>
    <t>Овощи по сезону (огурец свежий, помидор свежий, огурец соленый, помидор соленый)</t>
  </si>
  <si>
    <t>Салат из квашенной капусты</t>
  </si>
  <si>
    <t>54-2гн-2020</t>
  </si>
  <si>
    <t>54-1хн-2020</t>
  </si>
  <si>
    <t>Чай черный байховый с сахаром</t>
  </si>
  <si>
    <t>Сборник рецептур 2015</t>
  </si>
  <si>
    <t>Компот из ягод (смородина)</t>
  </si>
  <si>
    <t>Суп вермишелевый на мясном бульоне</t>
  </si>
  <si>
    <t>Салат из свеклы с зеленым горошком</t>
  </si>
  <si>
    <t>Сборник рецептур 2003</t>
  </si>
  <si>
    <t>Сборник рецептур 2012</t>
  </si>
  <si>
    <t>Сборник рецептур 2020</t>
  </si>
  <si>
    <t xml:space="preserve">Сборник  рецептур 2012 </t>
  </si>
  <si>
    <t>Птица, в соусе с томатом</t>
  </si>
  <si>
    <t>Какао с молоком</t>
  </si>
  <si>
    <t>Сборник рецептур 2005</t>
  </si>
  <si>
    <t>Биточки паровые</t>
  </si>
  <si>
    <t>Суп картофельный с рисовой крупой</t>
  </si>
  <si>
    <t>491, ТТК №2</t>
  </si>
  <si>
    <t>179, ТТК №1</t>
  </si>
  <si>
    <t>53, ТТК №11</t>
  </si>
  <si>
    <t>Котлеты рыбные в томатном соусе</t>
  </si>
  <si>
    <t>Компот из свежих плодов</t>
  </si>
  <si>
    <t xml:space="preserve">День 1 Неделя 1              </t>
  </si>
  <si>
    <t>Энергетическая ценность</t>
  </si>
  <si>
    <t>Пищевые вещества</t>
  </si>
  <si>
    <t xml:space="preserve">День 2 Неделя 1              </t>
  </si>
  <si>
    <t>Вес             блюда</t>
  </si>
  <si>
    <t xml:space="preserve">День 3 Неделя 1              </t>
  </si>
  <si>
    <t xml:space="preserve">День 4 Неделя 1              </t>
  </si>
  <si>
    <t xml:space="preserve">День 5 Неделя 1              </t>
  </si>
  <si>
    <t xml:space="preserve">   ЗАВТРАК</t>
  </si>
  <si>
    <t xml:space="preserve">                                          ЗАВТРАК</t>
  </si>
  <si>
    <t xml:space="preserve">                        ЗАВТРАК</t>
  </si>
  <si>
    <t xml:space="preserve">                                       ЗАВТРАК</t>
  </si>
  <si>
    <t xml:space="preserve">               ЗАВТРАК</t>
  </si>
  <si>
    <t xml:space="preserve">День 6 Неделя 2              </t>
  </si>
  <si>
    <t xml:space="preserve">            ЗАВТРАК</t>
  </si>
  <si>
    <t xml:space="preserve">День 7 Неделя 2              </t>
  </si>
  <si>
    <t xml:space="preserve">       ЗАВТРАК</t>
  </si>
  <si>
    <t xml:space="preserve">День 8 Неделя 2              </t>
  </si>
  <si>
    <t xml:space="preserve">День 9 Неделя 2              </t>
  </si>
  <si>
    <t xml:space="preserve">День 10 Неделя 2              </t>
  </si>
  <si>
    <t>Чай каркаде</t>
  </si>
  <si>
    <t>685 ТТК №18</t>
  </si>
  <si>
    <t>54-1с-2020</t>
  </si>
  <si>
    <t>54-2з-2020</t>
  </si>
  <si>
    <t>54-11з-2020</t>
  </si>
  <si>
    <t>54-7с-2020</t>
  </si>
  <si>
    <t>54-4м-2020, ТТК №3</t>
  </si>
  <si>
    <t>54-3г-2020, ТТК №4</t>
  </si>
  <si>
    <t>117, ТТК №8</t>
  </si>
  <si>
    <t>54-7к-2020</t>
  </si>
  <si>
    <t>54-9м-2020, ТТК №10</t>
  </si>
  <si>
    <t>306, ТТК №11</t>
  </si>
  <si>
    <t xml:space="preserve">54-7с-2020, ТТК №14 </t>
  </si>
  <si>
    <t>Пельмени на бульоне</t>
  </si>
  <si>
    <t>Сборник рецептур 2007</t>
  </si>
  <si>
    <t>118, ТТК №5</t>
  </si>
  <si>
    <t>54-8м-2020, ТТК №9</t>
  </si>
  <si>
    <t>Тефтели мясные паровые</t>
  </si>
  <si>
    <t>285, ТТК №19</t>
  </si>
  <si>
    <t>388, ТТК 18</t>
  </si>
  <si>
    <t>Гуляш</t>
  </si>
  <si>
    <t>Морковь по-корейски</t>
  </si>
  <si>
    <t>Щи по-уральски</t>
  </si>
  <si>
    <t>ТТК 20</t>
  </si>
  <si>
    <t>246, ТТК №2</t>
  </si>
  <si>
    <t xml:space="preserve">Фрукты (Апельсин) </t>
  </si>
  <si>
    <t>Хлеб пшеничный формовой белый     1 сорт</t>
  </si>
  <si>
    <t>Каша из пшена и риса молочная "Дружба"</t>
  </si>
  <si>
    <t xml:space="preserve">Сборник рецептур </t>
  </si>
  <si>
    <t>ТТК №12</t>
  </si>
  <si>
    <t>Фрукты (Яблоко)</t>
  </si>
  <si>
    <t>Суп крестьянский с перловой крупой</t>
  </si>
  <si>
    <t>54-10с-2020, ТТК 17</t>
  </si>
  <si>
    <t>Суп крестьянский с пшеном</t>
  </si>
  <si>
    <t>138, ТТК№20</t>
  </si>
  <si>
    <t>ИТОГО ПО ПРИМЕРНОМУ МЕНЮ</t>
  </si>
  <si>
    <t>ж</t>
  </si>
  <si>
    <t>уг</t>
  </si>
  <si>
    <t>Итого за период</t>
  </si>
  <si>
    <t>Среднее значение за период</t>
  </si>
  <si>
    <t>Соотношение пищевых веществ</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</si>
  <si>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</si>
  <si>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</si>
  <si>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</si>
  <si>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</si>
  <si>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</si>
  <si>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</si>
  <si>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</si>
  <si>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</si>
  <si>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</si>
  <si>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блюд  и кулинарных изделий для питания школьников, под ред. Могильного М.П., 2007г.</t>
  </si>
  <si>
    <t>Технико-технологические карты</t>
  </si>
  <si>
    <t>Десятидневное меню для обеспечения питанием обучающихся с ВОЗ возрастной категории  с 12-18 лет</t>
  </si>
  <si>
    <t xml:space="preserve">Приложение № 1
к муниципальному контракту 
№ 0329300301924000010 
от ______________ 2024 г.
</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</si>
</sst>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b/>
      <sz val="12"/>
      <name val="Calibri"/>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s>
  <cellStyleXfs count="3">
    <xf numFmtId="0" fontId="0" fillId="0" borderId="0">
      <alignment vertical="center"/>
    </xf>
    <xf numFmtId="0" fontId="32" fillId="4" borderId="0">
      <protection locked="0"/>
    </xf>
    <xf numFmtId="0" fontId="33" fillId="5" borderId="17">
      <protection locked="0"/>
    </xf>
  </cellStyleXfs>
  <cellXfs count="464">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3" fillId="6" borderId="2" xfId="0" applyFont="1" applyFill="1" applyBorder="1" applyAlignment="1">
      <alignment horizontal="left" vertical="center" wrapText="1"/>
    </xf>
    <xf numFmtId="0" fontId="2" fillId="6" borderId="2" xfId="0" applyFont="1" applyFill="1" applyBorder="1">
      <alignment vertical="center"/>
    </xf>
    <xf numFmtId="2" fontId="2" fillId="6" borderId="2" xfId="0" applyNumberFormat="1" applyFont="1" applyFill="1" applyBorder="1" applyAlignment="1">
      <alignment horizontal="center" vertical="center"/>
    </xf>
    <xf numFmtId="0" fontId="3" fillId="6" borderId="2" xfId="0" applyFont="1" applyFill="1" applyBorder="1">
      <alignment vertical="center"/>
    </xf>
    <xf numFmtId="2" fontId="28" fillId="6" borderId="2" xfId="0" applyNumberFormat="1"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2" fontId="3" fillId="6" borderId="7" xfId="0" applyNumberFormat="1" applyFont="1" applyFill="1" applyBorder="1" applyAlignment="1">
      <alignment horizontal="center" vertical="center"/>
    </xf>
    <xf numFmtId="0" fontId="3" fillId="6" borderId="2" xfId="0" applyFont="1" applyFill="1" applyBorder="1" applyAlignment="1">
      <alignment horizontal="center" vertical="center" wrapText="1"/>
    </xf>
    <xf numFmtId="0" fontId="2" fillId="6" borderId="6" xfId="0" applyFont="1" applyFill="1" applyBorder="1" applyAlignment="1"/>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2" fillId="6" borderId="6" xfId="0" applyFont="1" applyFill="1" applyBorder="1" applyAlignment="1">
      <alignment horizontal="left" vertical="center"/>
    </xf>
    <xf numFmtId="0" fontId="3" fillId="6" borderId="2" xfId="0" applyNumberFormat="1" applyFont="1" applyFill="1" applyBorder="1" applyAlignment="1">
      <alignment horizontal="center" vertical="center"/>
    </xf>
    <xf numFmtId="0" fontId="3" fillId="6" borderId="8" xfId="0" applyFont="1" applyFill="1" applyBorder="1">
      <alignment vertical="center"/>
    </xf>
    <xf numFmtId="0" fontId="3" fillId="6" borderId="16" xfId="0" applyFont="1" applyFill="1" applyBorder="1" applyAlignment="1">
      <alignment horizontal="center" vertical="center"/>
    </xf>
    <xf numFmtId="2" fontId="3" fillId="6" borderId="16" xfId="0" applyNumberFormat="1" applyFont="1" applyFill="1" applyBorder="1" applyAlignment="1">
      <alignment horizontal="center" vertical="center"/>
    </xf>
    <xf numFmtId="0" fontId="3" fillId="6" borderId="8" xfId="0" applyFont="1" applyFill="1" applyBorder="1" applyAlignment="1">
      <alignment horizontal="center" vertical="center" wrapText="1"/>
    </xf>
    <xf numFmtId="0" fontId="2" fillId="6" borderId="6" xfId="0" applyFont="1" applyFill="1" applyBorder="1" applyAlignment="1">
      <alignment horizontal="center"/>
    </xf>
    <xf numFmtId="0" fontId="2" fillId="6" borderId="2" xfId="0" applyFont="1" applyFill="1" applyBorder="1" applyAlignment="1"/>
    <xf numFmtId="0" fontId="27" fillId="6" borderId="2" xfId="0" applyFont="1" applyFill="1" applyBorder="1" applyAlignment="1"/>
    <xf numFmtId="0" fontId="27" fillId="6" borderId="2" xfId="0" applyFont="1" applyFill="1" applyBorder="1" applyAlignment="1">
      <alignment horizontal="center" vertical="center"/>
    </xf>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49" fontId="2" fillId="6" borderId="2" xfId="0" applyNumberFormat="1" applyFont="1" applyFill="1" applyBorder="1" applyAlignment="1">
      <alignment horizontal="center" vertical="center"/>
    </xf>
    <xf numFmtId="0" fontId="2" fillId="6" borderId="2" xfId="0" applyFont="1" applyFill="1" applyBorder="1" applyAlignment="1">
      <alignment horizontal="center"/>
    </xf>
    <xf numFmtId="0" fontId="27" fillId="6" borderId="2" xfId="0" applyFont="1" applyFill="1" applyBorder="1">
      <alignment vertical="center"/>
    </xf>
    <xf numFmtId="0" fontId="31" fillId="6" borderId="2" xfId="1" applyNumberFormat="1" applyFont="1" applyFill="1" applyBorder="1" applyAlignment="1" applyProtection="1">
      <alignment horizontal="center" vertical="center"/>
    </xf>
    <xf numFmtId="0" fontId="34" fillId="6" borderId="0" xfId="0" applyFont="1" applyFill="1" applyAlignment="1">
      <alignment horizontal="center" vertical="center"/>
    </xf>
    <xf numFmtId="0" fontId="31" fillId="6" borderId="6" xfId="1" applyNumberFormat="1" applyFont="1" applyFill="1" applyBorder="1" applyAlignment="1" applyProtection="1">
      <alignment horizontal="center" vertical="center"/>
    </xf>
    <xf numFmtId="0" fontId="31" fillId="6" borderId="6" xfId="1" applyNumberFormat="1" applyFont="1" applyFill="1" applyBorder="1" applyAlignment="1" applyProtection="1">
      <alignment horizontal="center"/>
    </xf>
    <xf numFmtId="1" fontId="34" fillId="6" borderId="6" xfId="1" applyNumberFormat="1" applyFont="1" applyFill="1" applyBorder="1" applyAlignment="1" applyProtection="1">
      <alignment horizontal="center" vertical="center"/>
    </xf>
    <xf numFmtId="1" fontId="2" fillId="6" borderId="6" xfId="0" applyNumberFormat="1" applyFont="1" applyFill="1" applyBorder="1" applyAlignment="1">
      <alignment horizontal="center" vertical="center"/>
    </xf>
    <xf numFmtId="0" fontId="34" fillId="6" borderId="2" xfId="1" applyNumberFormat="1" applyFont="1" applyFill="1" applyBorder="1" applyAlignment="1" applyProtection="1">
      <alignment horizontal="center"/>
    </xf>
    <xf numFmtId="0" fontId="3" fillId="6" borderId="0" xfId="0" applyFont="1" applyFill="1" applyAlignment="1"/>
    <xf numFmtId="0" fontId="3" fillId="0" borderId="2" xfId="0" applyFont="1" applyFill="1" applyBorder="1">
      <alignment vertical="center"/>
    </xf>
    <xf numFmtId="0" fontId="3" fillId="0" borderId="2" xfId="0" applyFont="1" applyFill="1" applyBorder="1" applyAlignment="1">
      <alignment horizontal="center" vertical="center"/>
    </xf>
    <xf numFmtId="0" fontId="3" fillId="0" borderId="7"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10" xfId="0" applyFont="1" applyFill="1" applyBorder="1" applyAlignment="1">
      <alignment horizontal="center" vertical="center"/>
    </xf>
    <xf numFmtId="0" fontId="3" fillId="0" borderId="7" xfId="0" applyFont="1" applyFill="1" applyBorder="1" applyAlignment="1">
      <alignment horizontal="center" vertical="center" wrapText="1"/>
    </xf>
    <xf numFmtId="2" fontId="3" fillId="0" borderId="2" xfId="0" applyNumberFormat="1" applyFont="1" applyFill="1" applyBorder="1" applyAlignment="1">
      <alignment horizontal="center" vertical="center"/>
    </xf>
    <xf numFmtId="0" fontId="3" fillId="0" borderId="2" xfId="0" applyFont="1" applyFill="1" applyBorder="1" applyAlignment="1">
      <alignment horizontal="left" vertical="center" wrapText="1"/>
    </xf>
    <xf numFmtId="0" fontId="2" fillId="0" borderId="2" xfId="0" applyFont="1" applyFill="1" applyBorder="1" applyAlignment="1"/>
    <xf numFmtId="0" fontId="31" fillId="0" borderId="2" xfId="1" applyNumberFormat="1" applyFont="1" applyFill="1" applyBorder="1" applyAlignment="1" applyProtection="1">
      <alignment horizontal="center" vertical="center"/>
    </xf>
    <xf numFmtId="0" fontId="2" fillId="0" borderId="2" xfId="0" applyFont="1" applyFill="1" applyBorder="1" applyAlignment="1">
      <alignment horizontal="center" vertical="center"/>
    </xf>
    <xf numFmtId="0" fontId="3" fillId="0" borderId="8" xfId="0" applyFont="1" applyFill="1" applyBorder="1" applyAlignment="1">
      <alignment horizontal="left" vertical="center"/>
    </xf>
    <xf numFmtId="0" fontId="3" fillId="0" borderId="2" xfId="0" applyFont="1" applyFill="1" applyBorder="1" applyAlignment="1">
      <alignment horizontal="left" vertical="center"/>
    </xf>
    <xf numFmtId="0" fontId="28" fillId="0" borderId="2" xfId="0" applyFont="1" applyFill="1" applyBorder="1">
      <alignment vertical="center"/>
    </xf>
    <xf numFmtId="0" fontId="2" fillId="6" borderId="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0" borderId="0" xfId="0" applyFont="1" applyBorder="1" applyAlignment="1"/>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pplyAlignment="1">
      <alignment horizontal="center" vertical="center"/>
    </xf>
    <xf numFmtId="49" fontId="2" fillId="0" borderId="0" xfId="0" applyNumberFormat="1" applyFont="1" applyBorder="1" applyAlignment="1">
      <alignment horizontal="center" vertical="center"/>
    </xf>
    <xf numFmtId="0" fontId="2" fillId="0" borderId="0" xfId="0" applyFont="1" applyBorder="1" applyAlignment="1">
      <alignment horizontal="center" vertical="center"/>
    </xf>
    <xf numFmtId="0" fontId="2" fillId="0" borderId="18" xfId="0" applyFont="1" applyBorder="1" applyAlignment="1">
      <alignment horizontal="center" vertical="center"/>
    </xf>
    <xf numFmtId="0" fontId="3" fillId="0" borderId="0" xfId="0" applyFont="1" applyBorder="1" applyAlignment="1">
      <alignment horizontal="center"/>
    </xf>
    <xf numFmtId="0" fontId="3" fillId="6" borderId="4" xfId="0" applyFont="1" applyFill="1" applyBorder="1" applyAlignment="1">
      <alignment horizontal="center" vertical="center"/>
    </xf>
    <xf numFmtId="0" fontId="2" fillId="6" borderId="15" xfId="0" applyFont="1" applyFill="1" applyBorder="1" applyAlignment="1">
      <alignment horizontal="center" vertical="center"/>
    </xf>
    <xf numFmtId="0" fontId="3" fillId="6"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6" xfId="0" applyFont="1" applyBorder="1" applyAlignment="1">
      <alignment horizontal="center" vertical="center" wrapText="1"/>
    </xf>
    <xf numFmtId="2" fontId="31" fillId="6" borderId="2" xfId="1" applyNumberFormat="1" applyFont="1" applyFill="1" applyBorder="1" applyAlignment="1" applyProtection="1">
      <alignment horizontal="center" vertical="center"/>
    </xf>
    <xf numFmtId="0" fontId="3" fillId="0" borderId="0" xfId="0" applyFont="1">
      <alignment vertical="center"/>
    </xf>
    <xf numFmtId="0" fontId="3" fillId="6" borderId="0" xfId="0" applyFont="1" applyFill="1" applyAlignment="1">
      <alignment horizontal="center" vertical="center"/>
    </xf>
    <xf numFmtId="2" fontId="3" fillId="6" borderId="0" xfId="0" applyNumberFormat="1" applyFont="1" applyFill="1" applyAlignment="1"/>
    <xf numFmtId="2" fontId="2" fillId="6" borderId="0" xfId="0" applyNumberFormat="1" applyFont="1" applyFill="1" applyAlignment="1"/>
    <xf numFmtId="0" fontId="3" fillId="6" borderId="0" xfId="0" applyFont="1" applyFill="1" applyAlignment="1">
      <alignment horizontal="center"/>
    </xf>
    <xf numFmtId="0" fontId="28" fillId="6" borderId="2" xfId="0" applyNumberFormat="1" applyFont="1" applyFill="1" applyBorder="1" applyAlignment="1">
      <alignment horizontal="center" vertical="center"/>
    </xf>
    <xf numFmtId="0" fontId="28" fillId="6" borderId="0" xfId="0" applyFont="1" applyFill="1" applyAlignment="1">
      <alignment horizontal="center"/>
    </xf>
    <xf numFmtId="0" fontId="28" fillId="6" borderId="0" xfId="0" applyFont="1" applyFill="1" applyAlignment="1"/>
    <xf numFmtId="2" fontId="2" fillId="6" borderId="6" xfId="0" applyNumberFormat="1" applyFont="1" applyFill="1" applyBorder="1" applyAlignment="1">
      <alignment horizontal="center" vertical="center"/>
    </xf>
    <xf numFmtId="0" fontId="3" fillId="6" borderId="0" xfId="0" applyFont="1" applyFill="1">
      <alignment vertical="center"/>
    </xf>
    <xf numFmtId="2" fontId="2" fillId="6" borderId="6" xfId="0" applyNumberFormat="1" applyFont="1" applyFill="1" applyBorder="1" applyAlignment="1">
      <alignment horizontal="center"/>
    </xf>
    <xf numFmtId="0" fontId="2" fillId="6" borderId="2" xfId="0" applyFont="1" applyFill="1" applyBorder="1" applyAlignment="1">
      <alignment horizontal="left" vertical="center"/>
    </xf>
    <xf numFmtId="0" fontId="3" fillId="6" borderId="0" xfId="0" applyFont="1" applyFill="1" applyAlignment="1">
      <alignment horizontal="center" vertical="top"/>
    </xf>
    <xf numFmtId="2" fontId="3" fillId="6" borderId="4" xfId="0" applyNumberFormat="1" applyFont="1" applyFill="1" applyBorder="1" applyAlignment="1">
      <alignment horizontal="center" vertical="center"/>
    </xf>
    <xf numFmtId="2" fontId="27" fillId="6" borderId="2" xfId="0" applyNumberFormat="1" applyFont="1" applyFill="1" applyBorder="1" applyAlignment="1">
      <alignment horizontal="center" vertical="center"/>
    </xf>
    <xf numFmtId="0" fontId="28" fillId="6" borderId="2" xfId="0" applyFont="1" applyFill="1" applyBorder="1" applyAlignment="1"/>
    <xf numFmtId="0" fontId="28" fillId="6" borderId="0" xfId="0" applyFont="1" applyFill="1" applyBorder="1" applyAlignment="1">
      <alignment horizontal="center"/>
    </xf>
    <xf numFmtId="1" fontId="31" fillId="6" borderId="2" xfId="1" applyNumberFormat="1" applyFont="1" applyFill="1" applyBorder="1" applyAlignment="1" applyProtection="1">
      <alignment horizontal="center" vertical="center"/>
    </xf>
    <xf numFmtId="49" fontId="3" fillId="6" borderId="2" xfId="0" applyNumberFormat="1" applyFont="1" applyFill="1" applyBorder="1" applyAlignment="1">
      <alignment horizontal="center" vertical="center"/>
    </xf>
    <xf numFmtId="0" fontId="3" fillId="6" borderId="2" xfId="0" applyFont="1" applyFill="1" applyBorder="1" applyAlignment="1"/>
    <xf numFmtId="0" fontId="3" fillId="6" borderId="7" xfId="0" applyFont="1" applyFill="1" applyBorder="1" applyAlignment="1">
      <alignment horizontal="center"/>
    </xf>
    <xf numFmtId="0" fontId="28" fillId="6" borderId="2" xfId="0" applyFont="1" applyFill="1" applyBorder="1" applyAlignment="1">
      <alignment horizontal="left" vertical="center"/>
    </xf>
    <xf numFmtId="0" fontId="28" fillId="6" borderId="0" xfId="0" applyFont="1" applyFill="1" applyBorder="1" applyAlignment="1">
      <alignment horizontal="left" vertical="center"/>
    </xf>
    <xf numFmtId="0" fontId="3" fillId="6" borderId="4" xfId="0" applyFont="1" applyFill="1" applyBorder="1" applyAlignment="1"/>
    <xf numFmtId="0" fontId="3" fillId="6" borderId="0" xfId="0" applyFont="1" applyFill="1" applyBorder="1" applyAlignment="1">
      <alignment horizontal="center"/>
    </xf>
    <xf numFmtId="0" fontId="28" fillId="6" borderId="0" xfId="0" applyFont="1" applyFill="1" applyAlignment="1">
      <alignment horizontal="center" vertical="top"/>
    </xf>
    <xf numFmtId="0" fontId="28" fillId="6" borderId="0" xfId="0" applyFont="1" applyFill="1" applyAlignment="1">
      <alignment vertical="top"/>
    </xf>
    <xf numFmtId="0" fontId="2" fillId="6" borderId="2" xfId="0" applyNumberFormat="1" applyFont="1" applyFill="1" applyBorder="1" applyAlignment="1">
      <alignment horizontal="center" vertical="center"/>
    </xf>
    <xf numFmtId="0" fontId="3" fillId="6" borderId="0" xfId="0" applyFont="1" applyFill="1" applyAlignment="1">
      <alignment vertical="top"/>
    </xf>
    <xf numFmtId="0" fontId="3" fillId="0" borderId="4" xfId="0" applyFont="1" applyBorder="1" applyAlignment="1"/>
    <xf numFmtId="0" fontId="3" fillId="0" borderId="2" xfId="0" applyFont="1" applyFill="1" applyBorder="1" applyAlignment="1">
      <alignment vertical="center" wrapText="1"/>
    </xf>
    <xf numFmtId="0" fontId="3" fillId="0" borderId="2" xfId="0" applyFont="1" applyFill="1" applyBorder="1" applyAlignment="1">
      <alignment horizontal="center" vertical="center" wrapText="1"/>
    </xf>
    <xf numFmtId="1" fontId="2" fillId="6" borderId="2" xfId="0" applyNumberFormat="1" applyFont="1" applyFill="1" applyBorder="1" applyAlignment="1">
      <alignment horizontal="center" vertical="center"/>
    </xf>
    <xf numFmtId="2" fontId="2" fillId="6" borderId="2" xfId="0" applyNumberFormat="1" applyFont="1" applyFill="1" applyBorder="1" applyAlignment="1">
      <alignment horizontal="center"/>
    </xf>
    <xf numFmtId="0" fontId="3" fillId="6" borderId="2" xfId="0" applyFont="1" applyFill="1" applyBorder="1" applyAlignment="1">
      <alignment horizontal="center"/>
    </xf>
    <xf numFmtId="2" fontId="2" fillId="0" borderId="2" xfId="0" applyNumberFormat="1" applyFont="1" applyFill="1" applyBorder="1" applyAlignment="1">
      <alignment horizontal="center" vertical="center"/>
    </xf>
    <xf numFmtId="2" fontId="28" fillId="6" borderId="2" xfId="0" applyNumberFormat="1" applyFont="1" applyFill="1" applyBorder="1" applyAlignment="1">
      <alignment horizontal="center" vertical="center" wrapText="1"/>
    </xf>
    <xf numFmtId="2" fontId="28" fillId="6" borderId="0" xfId="0" applyNumberFormat="1" applyFont="1" applyFill="1" applyBorder="1" applyAlignment="1">
      <alignment horizontal="center" vertical="center" wrapText="1"/>
    </xf>
    <xf numFmtId="0" fontId="28" fillId="6" borderId="0" xfId="0" applyFont="1" applyFill="1" applyBorder="1" applyAlignment="1">
      <alignment horizontal="center" vertical="center" wrapText="1"/>
    </xf>
    <xf numFmtId="0" fontId="28" fillId="6" borderId="0" xfId="0" applyFont="1" applyFill="1" applyBorder="1" applyAlignment="1">
      <alignment horizontal="center" vertical="center"/>
    </xf>
    <xf numFmtId="2" fontId="2" fillId="6" borderId="0" xfId="0" applyNumberFormat="1" applyFont="1" applyFill="1" applyBorder="1" applyAlignment="1"/>
    <xf numFmtId="0" fontId="3" fillId="6" borderId="0" xfId="0" applyFont="1" applyFill="1" applyBorder="1" applyAlignment="1"/>
    <xf numFmtId="0" fontId="3" fillId="0" borderId="0" xfId="0" applyFont="1" applyBorder="1" applyAlignment="1"/>
    <xf numFmtId="0" fontId="2" fillId="0" borderId="4" xfId="0" applyFont="1" applyBorder="1" applyAlignment="1">
      <alignment horizontal="center" vertical="center"/>
    </xf>
    <xf numFmtId="0" fontId="4" fillId="0" borderId="3"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lignment vertical="center"/>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8" fillId="0" borderId="2" xfId="0" applyFont="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4" fillId="0" borderId="12" xfId="0" applyFont="1" applyBorder="1" applyAlignment="1">
      <alignment horizontal="center"/>
    </xf>
    <xf numFmtId="0" fontId="4" fillId="0" borderId="1" xfId="0" applyFont="1" applyBorder="1" applyAlignment="1">
      <alignment horizontal="center"/>
    </xf>
    <xf numFmtId="0" fontId="2" fillId="0" borderId="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2" xfId="0" applyFont="1" applyBorder="1" applyAlignment="1">
      <alignment horizontal="center" wrapText="1"/>
    </xf>
    <xf numFmtId="0" fontId="2" fillId="3"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0" applyFont="1" applyFill="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7" fillId="0" borderId="0" xfId="0" applyFont="1" applyAlignment="1">
      <alignment horizontal="center"/>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2" fillId="0" borderId="0" xfId="0" applyFont="1" applyBorder="1" applyAlignment="1">
      <alignment horizontal="right" vertical="top" wrapText="1"/>
    </xf>
    <xf numFmtId="0" fontId="2" fillId="0" borderId="18" xfId="0" applyFont="1" applyBorder="1" applyAlignment="1">
      <alignment horizontal="right" vertical="top"/>
    </xf>
    <xf numFmtId="0" fontId="2" fillId="0" borderId="0" xfId="0" applyFont="1" applyBorder="1" applyAlignment="1">
      <alignment horizontal="right" vertical="top"/>
    </xf>
    <xf numFmtId="0" fontId="3" fillId="0" borderId="0" xfId="0" applyFont="1" applyBorder="1" applyAlignment="1">
      <alignment horizontal="center"/>
    </xf>
    <xf numFmtId="0" fontId="3" fillId="0" borderId="18" xfId="0" applyFont="1" applyBorder="1" applyAlignment="1">
      <alignment horizontal="center"/>
    </xf>
    <xf numFmtId="0" fontId="3" fillId="0" borderId="0" xfId="0" applyFont="1" applyBorder="1" applyAlignment="1">
      <alignment horizontal="center" wrapText="1"/>
    </xf>
    <xf numFmtId="0" fontId="3" fillId="0" borderId="18" xfId="0" applyFont="1" applyBorder="1" applyAlignment="1">
      <alignment horizontal="center" wrapText="1"/>
    </xf>
    <xf numFmtId="0" fontId="4" fillId="0" borderId="12" xfId="0" applyFont="1" applyFill="1" applyBorder="1" applyAlignment="1">
      <alignment horizontal="center" vertical="center"/>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4" fillId="6" borderId="12" xfId="0" applyFont="1" applyFill="1" applyBorder="1" applyAlignment="1">
      <alignment horizontal="center"/>
    </xf>
    <xf numFmtId="0" fontId="4" fillId="6" borderId="12" xfId="0" applyFont="1" applyFill="1" applyBorder="1" applyAlignment="1">
      <alignment horizontal="center" vertical="center"/>
    </xf>
    <xf numFmtId="0" fontId="4" fillId="6" borderId="4" xfId="0" applyFont="1" applyFill="1" applyBorder="1" applyAlignment="1">
      <alignment horizontal="center" vertical="center"/>
    </xf>
    <xf numFmtId="0" fontId="4" fillId="6" borderId="3" xfId="0" applyFont="1" applyFill="1" applyBorder="1" applyAlignment="1">
      <alignment horizontal="center" vertical="center"/>
    </xf>
    <xf numFmtId="0" fontId="4" fillId="6" borderId="7" xfId="0" applyFont="1" applyFill="1" applyBorder="1" applyAlignment="1">
      <alignment horizontal="center" vertical="center"/>
    </xf>
    <xf numFmtId="0" fontId="4" fillId="6" borderId="2" xfId="0" applyFont="1" applyFill="1" applyBorder="1" applyAlignment="1">
      <alignment horizontal="center" vertical="center"/>
    </xf>
    <xf numFmtId="0" fontId="29" fillId="6" borderId="12" xfId="0" applyFont="1" applyFill="1" applyBorder="1" applyAlignment="1">
      <alignment horizontal="center"/>
    </xf>
    <xf numFmtId="0" fontId="2" fillId="0" borderId="0" xfId="0" applyFont="1" applyBorder="1" applyAlignment="1">
      <alignment horizontal="center"/>
    </xf>
    <xf numFmtId="0" fontId="2" fillId="0" borderId="18" xfId="0" applyFont="1" applyBorder="1" applyAlignment="1">
      <alignment horizontal="center"/>
    </xf>
    <xf numFmtId="0" fontId="2" fillId="0" borderId="1" xfId="0" applyFont="1" applyBorder="1" applyAlignment="1">
      <alignment horizontal="center" vertical="center"/>
    </xf>
    <xf numFmtId="0" fontId="2" fillId="0" borderId="10" xfId="0" applyFont="1" applyBorder="1" applyAlignment="1">
      <alignment horizontal="center" vertical="center"/>
    </xf>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opLeftCell="A38" workbookViewId="0">
      <selection activeCell="A38" sqref="A1:XFD1048576"/>
    </sheetView>
  </sheetViews>
  <sheetFormatPr defaultColWidth="9.140625" defaultRowHeight="16.5" x14ac:dyDescent="0.3"/>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x14ac:dyDescent="0.3">
      <c r="A1" s="4"/>
      <c r="B1" s="5"/>
      <c r="C1" s="6"/>
      <c r="D1" s="6"/>
      <c r="E1" s="6"/>
      <c r="F1" s="6"/>
      <c r="G1" s="6"/>
      <c r="H1" s="6"/>
      <c r="I1" s="6"/>
    </row>
    <row r="2" spans="1:12" ht="21" customHeight="1" x14ac:dyDescent="0.3">
      <c r="A2" s="374" t="s">
        <v>43</v>
      </c>
      <c r="B2" s="374"/>
      <c r="C2" s="374"/>
      <c r="D2" s="374"/>
      <c r="E2" s="374"/>
      <c r="F2" s="374"/>
      <c r="G2" s="374"/>
      <c r="H2" s="374"/>
      <c r="I2" s="374"/>
    </row>
    <row r="3" spans="1:12" ht="25.5" customHeight="1" x14ac:dyDescent="0.3">
      <c r="A3" s="4"/>
      <c r="B3" s="7"/>
      <c r="C3" s="378" t="s">
        <v>0</v>
      </c>
      <c r="D3" s="378"/>
      <c r="E3" s="378"/>
      <c r="F3" s="378"/>
      <c r="G3" s="378"/>
      <c r="H3" s="6"/>
      <c r="I3" s="6"/>
    </row>
    <row r="4" spans="1:12" s="8" customFormat="1" x14ac:dyDescent="0.25">
      <c r="A4" s="379" t="s">
        <v>1</v>
      </c>
      <c r="B4" s="376" t="s">
        <v>2</v>
      </c>
      <c r="C4" s="376" t="s">
        <v>3</v>
      </c>
      <c r="D4" s="377" t="s">
        <v>4</v>
      </c>
      <c r="E4" s="377" t="s">
        <v>5</v>
      </c>
      <c r="F4" s="375" t="s">
        <v>6</v>
      </c>
      <c r="G4" s="377" t="s">
        <v>7</v>
      </c>
      <c r="H4" s="375" t="s">
        <v>8</v>
      </c>
      <c r="I4" s="375" t="s">
        <v>9</v>
      </c>
    </row>
    <row r="5" spans="1:12" s="8" customFormat="1" ht="7.5" customHeight="1" x14ac:dyDescent="0.25">
      <c r="A5" s="379"/>
      <c r="B5" s="376"/>
      <c r="C5" s="376"/>
      <c r="D5" s="377"/>
      <c r="E5" s="377"/>
      <c r="F5" s="375"/>
      <c r="G5" s="377"/>
      <c r="H5" s="375"/>
      <c r="I5" s="375"/>
    </row>
    <row r="6" spans="1:12" s="8" customFormat="1" x14ac:dyDescent="0.25">
      <c r="A6" s="379"/>
      <c r="B6" s="9" t="s">
        <v>10</v>
      </c>
      <c r="C6" s="376"/>
      <c r="D6" s="10" t="s">
        <v>10</v>
      </c>
      <c r="E6" s="10" t="s">
        <v>10</v>
      </c>
      <c r="F6" s="11" t="s">
        <v>10</v>
      </c>
      <c r="G6" s="10" t="s">
        <v>11</v>
      </c>
      <c r="H6" s="375"/>
      <c r="I6" s="375"/>
    </row>
    <row r="7" spans="1:12" s="12" customFormat="1" ht="39.75" customHeight="1" x14ac:dyDescent="0.3">
      <c r="A7" s="13" t="s">
        <v>28</v>
      </c>
      <c r="B7" s="14" t="s">
        <v>29</v>
      </c>
      <c r="C7" s="15">
        <f t="shared" ref="C7:C12" si="0">C30</f>
        <v>33.299999999999997</v>
      </c>
      <c r="D7" s="14">
        <v>5.2</v>
      </c>
      <c r="E7" s="14">
        <v>10.8</v>
      </c>
      <c r="F7" s="14">
        <v>30</v>
      </c>
      <c r="G7" s="16">
        <v>220</v>
      </c>
      <c r="H7" s="17" t="s">
        <v>30</v>
      </c>
      <c r="I7" s="18" t="s">
        <v>31</v>
      </c>
    </row>
    <row r="8" spans="1:12" s="2" customFormat="1" ht="24.75" customHeight="1" x14ac:dyDescent="0.3">
      <c r="A8" s="19" t="s">
        <v>32</v>
      </c>
      <c r="B8" s="18">
        <v>20</v>
      </c>
      <c r="C8" s="15">
        <f t="shared" si="0"/>
        <v>11.77</v>
      </c>
      <c r="D8" s="15">
        <v>5.12</v>
      </c>
      <c r="E8" s="15">
        <v>5.22</v>
      </c>
      <c r="F8" s="15">
        <v>0</v>
      </c>
      <c r="G8" s="15">
        <v>68.599999999999994</v>
      </c>
      <c r="H8" s="18" t="s">
        <v>12</v>
      </c>
      <c r="I8" s="18" t="s">
        <v>13</v>
      </c>
    </row>
    <row r="9" spans="1:12" ht="22.5" customHeight="1" x14ac:dyDescent="0.3">
      <c r="A9" s="19" t="s">
        <v>14</v>
      </c>
      <c r="B9" s="20">
        <v>10</v>
      </c>
      <c r="C9" s="15">
        <f t="shared" si="0"/>
        <v>5.34</v>
      </c>
      <c r="D9" s="15">
        <v>0.1</v>
      </c>
      <c r="E9" s="15">
        <v>7.3</v>
      </c>
      <c r="F9" s="15">
        <v>0.1</v>
      </c>
      <c r="G9" s="15">
        <v>66.099999999999994</v>
      </c>
      <c r="H9" s="18" t="s">
        <v>12</v>
      </c>
      <c r="I9" s="18" t="s">
        <v>15</v>
      </c>
    </row>
    <row r="10" spans="1:12" ht="24" customHeight="1" x14ac:dyDescent="0.3">
      <c r="A10" s="19" t="s">
        <v>16</v>
      </c>
      <c r="B10" s="18">
        <v>40</v>
      </c>
      <c r="C10" s="15">
        <f t="shared" si="0"/>
        <v>4.7</v>
      </c>
      <c r="D10" s="15">
        <v>2.8</v>
      </c>
      <c r="E10" s="15">
        <v>0.8</v>
      </c>
      <c r="F10" s="15">
        <v>20</v>
      </c>
      <c r="G10" s="15">
        <v>105.6</v>
      </c>
      <c r="H10" s="18" t="s">
        <v>17</v>
      </c>
      <c r="I10" s="18">
        <v>125</v>
      </c>
    </row>
    <row r="11" spans="1:12" ht="35.25" customHeight="1" x14ac:dyDescent="0.3">
      <c r="A11" s="13" t="str">
        <f>A34</f>
        <v>Кондитерские изделия (Зефир)</v>
      </c>
      <c r="B11" s="14">
        <v>55</v>
      </c>
      <c r="C11" s="15">
        <f t="shared" si="0"/>
        <v>12.17</v>
      </c>
      <c r="D11" s="14">
        <v>4</v>
      </c>
      <c r="E11" s="14">
        <v>18</v>
      </c>
      <c r="F11" s="14">
        <v>65</v>
      </c>
      <c r="G11" s="14">
        <v>122</v>
      </c>
      <c r="H11" s="17" t="s">
        <v>266</v>
      </c>
      <c r="I11" s="18"/>
    </row>
    <row r="12" spans="1:12" ht="33" x14ac:dyDescent="0.3">
      <c r="A12" s="21" t="s">
        <v>63</v>
      </c>
      <c r="B12" s="18">
        <v>200</v>
      </c>
      <c r="C12" s="15">
        <f t="shared" si="0"/>
        <v>5.74</v>
      </c>
      <c r="D12" s="15">
        <v>0.3</v>
      </c>
      <c r="E12" s="15">
        <v>0</v>
      </c>
      <c r="F12" s="15">
        <v>7.48</v>
      </c>
      <c r="G12" s="15">
        <v>28.55</v>
      </c>
      <c r="H12" s="18" t="s">
        <v>12</v>
      </c>
      <c r="I12" s="18" t="s">
        <v>64</v>
      </c>
      <c r="J12" s="22"/>
      <c r="K12" s="23"/>
      <c r="L12" s="24"/>
    </row>
    <row r="13" spans="1:12" ht="20.25" customHeight="1" x14ac:dyDescent="0.3">
      <c r="A13" s="25" t="s">
        <v>18</v>
      </c>
      <c r="B13" s="26"/>
      <c r="C13" s="26">
        <f>SUM(C7:C12)</f>
        <v>73.02</v>
      </c>
      <c r="D13" s="26">
        <f>SUM(D7:D12)</f>
        <v>17.52</v>
      </c>
      <c r="E13" s="26">
        <f>SUM(E7:E12)</f>
        <v>42.120000000000005</v>
      </c>
      <c r="F13" s="26">
        <f>SUM(F7:F12)</f>
        <v>122.58</v>
      </c>
      <c r="G13" s="26">
        <f>SUM(G7:G12)</f>
        <v>610.85</v>
      </c>
      <c r="H13" s="10"/>
      <c r="I13" s="10"/>
    </row>
    <row r="14" spans="1:12" ht="21" customHeight="1" x14ac:dyDescent="0.3">
      <c r="A14" s="373" t="s">
        <v>19</v>
      </c>
      <c r="B14" s="373"/>
      <c r="C14" s="373"/>
      <c r="D14" s="373"/>
      <c r="E14" s="373"/>
      <c r="F14" s="373"/>
      <c r="G14" s="373"/>
      <c r="H14" s="373"/>
      <c r="I14" s="373"/>
    </row>
    <row r="15" spans="1:12" s="8" customFormat="1" ht="31.5" customHeight="1" x14ac:dyDescent="0.3">
      <c r="A15" s="21" t="s">
        <v>36</v>
      </c>
      <c r="B15" s="18">
        <v>60</v>
      </c>
      <c r="C15" s="15">
        <v>5</v>
      </c>
      <c r="D15" s="15">
        <v>1</v>
      </c>
      <c r="E15" s="15">
        <v>6.1</v>
      </c>
      <c r="F15" s="15">
        <v>5.8</v>
      </c>
      <c r="G15" s="15">
        <v>81.5</v>
      </c>
      <c r="H15" s="18" t="s">
        <v>12</v>
      </c>
      <c r="I15" s="18" t="s">
        <v>37</v>
      </c>
    </row>
    <row r="16" spans="1:12" ht="35.25" customHeight="1" x14ac:dyDescent="0.3">
      <c r="A16" s="21" t="s">
        <v>177</v>
      </c>
      <c r="B16" s="18">
        <v>250</v>
      </c>
      <c r="C16" s="15">
        <v>15</v>
      </c>
      <c r="D16" s="15">
        <v>3.49</v>
      </c>
      <c r="E16" s="15">
        <v>6.42</v>
      </c>
      <c r="F16" s="15">
        <v>9.1999999999999993</v>
      </c>
      <c r="G16" s="27">
        <v>104.4</v>
      </c>
      <c r="H16" s="18" t="s">
        <v>12</v>
      </c>
      <c r="I16" s="18" t="s">
        <v>52</v>
      </c>
    </row>
    <row r="17" spans="1:9" ht="27" customHeight="1" x14ac:dyDescent="0.3">
      <c r="A17" s="28" t="s">
        <v>38</v>
      </c>
      <c r="B17" s="20">
        <v>180</v>
      </c>
      <c r="C17" s="15">
        <v>10</v>
      </c>
      <c r="D17" s="15">
        <v>4.32</v>
      </c>
      <c r="E17" s="15">
        <v>6.48</v>
      </c>
      <c r="F17" s="15">
        <v>43.7</v>
      </c>
      <c r="G17" s="15">
        <v>250.44</v>
      </c>
      <c r="H17" s="18" t="s">
        <v>12</v>
      </c>
      <c r="I17" s="18" t="s">
        <v>39</v>
      </c>
    </row>
    <row r="18" spans="1:9" ht="24" customHeight="1" x14ac:dyDescent="0.3">
      <c r="A18" s="19" t="s">
        <v>55</v>
      </c>
      <c r="B18" s="18">
        <v>90</v>
      </c>
      <c r="C18" s="15">
        <v>35</v>
      </c>
      <c r="D18" s="15">
        <v>17.28</v>
      </c>
      <c r="E18" s="15">
        <v>3.96</v>
      </c>
      <c r="F18" s="15">
        <v>12.12</v>
      </c>
      <c r="G18" s="15">
        <v>152.4</v>
      </c>
      <c r="H18" s="18" t="s">
        <v>56</v>
      </c>
      <c r="I18" s="18">
        <v>500</v>
      </c>
    </row>
    <row r="19" spans="1:9" ht="25.5" customHeight="1" x14ac:dyDescent="0.3">
      <c r="A19" s="19" t="s">
        <v>23</v>
      </c>
      <c r="B19" s="29">
        <v>200</v>
      </c>
      <c r="C19" s="30">
        <v>5</v>
      </c>
      <c r="D19" s="30">
        <v>0.6</v>
      </c>
      <c r="E19" s="30">
        <v>0</v>
      </c>
      <c r="F19" s="30">
        <v>22.8</v>
      </c>
      <c r="G19" s="30">
        <v>93.2</v>
      </c>
      <c r="H19" s="18" t="s">
        <v>12</v>
      </c>
      <c r="I19" s="29" t="s">
        <v>24</v>
      </c>
    </row>
    <row r="20" spans="1:9" ht="33" x14ac:dyDescent="0.3">
      <c r="A20" s="21" t="s">
        <v>25</v>
      </c>
      <c r="B20" s="31">
        <v>80</v>
      </c>
      <c r="C20" s="32">
        <v>1.5</v>
      </c>
      <c r="D20" s="32">
        <v>6.5</v>
      </c>
      <c r="E20" s="32">
        <v>0.8</v>
      </c>
      <c r="F20" s="32">
        <v>33.799999999999997</v>
      </c>
      <c r="G20" s="32">
        <v>177.6</v>
      </c>
      <c r="H20" s="33" t="s">
        <v>26</v>
      </c>
      <c r="I20" s="31">
        <v>13003</v>
      </c>
    </row>
    <row r="21" spans="1:9" ht="30.75" customHeight="1" x14ac:dyDescent="0.3">
      <c r="A21" s="21" t="s">
        <v>41</v>
      </c>
      <c r="B21" s="18">
        <v>30</v>
      </c>
      <c r="C21" s="15">
        <v>1.5</v>
      </c>
      <c r="D21" s="15">
        <v>2.4</v>
      </c>
      <c r="E21" s="15">
        <v>0.3</v>
      </c>
      <c r="F21" s="15">
        <v>14.6</v>
      </c>
      <c r="G21" s="15">
        <v>72.599999999999994</v>
      </c>
      <c r="H21" s="34" t="s">
        <v>26</v>
      </c>
      <c r="I21" s="31">
        <v>13002</v>
      </c>
    </row>
    <row r="22" spans="1:9" ht="19.5" customHeight="1" x14ac:dyDescent="0.3">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x14ac:dyDescent="0.3">
      <c r="A23" s="39" t="s">
        <v>42</v>
      </c>
      <c r="B23" s="16"/>
      <c r="C23" s="40">
        <f>C13+C22</f>
        <v>146.01999999999998</v>
      </c>
      <c r="D23" s="40">
        <f>D13+D22</f>
        <v>53.11</v>
      </c>
      <c r="E23" s="40">
        <f>E13+E22</f>
        <v>66.180000000000007</v>
      </c>
      <c r="F23" s="40">
        <f>F13+F22</f>
        <v>264.60000000000002</v>
      </c>
      <c r="G23" s="40">
        <f>G13+G22</f>
        <v>1542.9900000000002</v>
      </c>
      <c r="H23" s="16"/>
      <c r="I23" s="16"/>
    </row>
    <row r="24" spans="1:9" x14ac:dyDescent="0.3">
      <c r="A24" s="4"/>
      <c r="B24" s="5"/>
      <c r="C24" s="6"/>
      <c r="D24" s="6"/>
      <c r="E24" s="6"/>
      <c r="F24" s="6"/>
      <c r="G24" s="6"/>
      <c r="H24" s="6"/>
      <c r="I24" s="6"/>
    </row>
    <row r="25" spans="1:9" x14ac:dyDescent="0.3">
      <c r="A25" s="374" t="s">
        <v>44</v>
      </c>
      <c r="B25" s="374"/>
      <c r="C25" s="374"/>
      <c r="D25" s="374"/>
      <c r="E25" s="374"/>
      <c r="F25" s="374"/>
      <c r="G25" s="374"/>
      <c r="H25" s="374"/>
      <c r="I25" s="374"/>
    </row>
    <row r="26" spans="1:9" x14ac:dyDescent="0.3">
      <c r="A26" s="4"/>
      <c r="B26" s="7"/>
      <c r="C26" s="378" t="s">
        <v>0</v>
      </c>
      <c r="D26" s="378"/>
      <c r="E26" s="378"/>
      <c r="F26" s="378"/>
      <c r="G26" s="378"/>
      <c r="H26" s="6"/>
      <c r="I26" s="6"/>
    </row>
    <row r="27" spans="1:9" s="8" customFormat="1" x14ac:dyDescent="0.25">
      <c r="A27" s="379" t="s">
        <v>1</v>
      </c>
      <c r="B27" s="376" t="s">
        <v>2</v>
      </c>
      <c r="C27" s="376" t="s">
        <v>3</v>
      </c>
      <c r="D27" s="377" t="s">
        <v>4</v>
      </c>
      <c r="E27" s="377" t="s">
        <v>5</v>
      </c>
      <c r="F27" s="375" t="s">
        <v>6</v>
      </c>
      <c r="G27" s="377" t="s">
        <v>7</v>
      </c>
      <c r="H27" s="375" t="s">
        <v>8</v>
      </c>
      <c r="I27" s="375" t="s">
        <v>9</v>
      </c>
    </row>
    <row r="28" spans="1:9" s="8" customFormat="1" x14ac:dyDescent="0.25">
      <c r="A28" s="379"/>
      <c r="B28" s="376"/>
      <c r="C28" s="376"/>
      <c r="D28" s="377"/>
      <c r="E28" s="377"/>
      <c r="F28" s="375"/>
      <c r="G28" s="377"/>
      <c r="H28" s="375"/>
      <c r="I28" s="375"/>
    </row>
    <row r="29" spans="1:9" s="8" customFormat="1" x14ac:dyDescent="0.25">
      <c r="A29" s="379"/>
      <c r="B29" s="9" t="s">
        <v>10</v>
      </c>
      <c r="C29" s="376"/>
      <c r="D29" s="10" t="s">
        <v>10</v>
      </c>
      <c r="E29" s="10" t="s">
        <v>10</v>
      </c>
      <c r="F29" s="11" t="s">
        <v>10</v>
      </c>
      <c r="G29" s="10" t="s">
        <v>11</v>
      </c>
      <c r="H29" s="375"/>
      <c r="I29" s="375"/>
    </row>
    <row r="30" spans="1:9" ht="38.25" x14ac:dyDescent="0.3">
      <c r="A30" s="13" t="s">
        <v>28</v>
      </c>
      <c r="B30" s="14" t="s">
        <v>45</v>
      </c>
      <c r="C30" s="15">
        <v>33.299999999999997</v>
      </c>
      <c r="D30" s="14">
        <v>5.34</v>
      </c>
      <c r="E30" s="14">
        <v>11.23</v>
      </c>
      <c r="F30" s="14">
        <v>35.01</v>
      </c>
      <c r="G30" s="16">
        <v>263</v>
      </c>
      <c r="H30" s="17" t="s">
        <v>30</v>
      </c>
      <c r="I30" s="18" t="s">
        <v>31</v>
      </c>
    </row>
    <row r="31" spans="1:9" ht="21" customHeight="1" x14ac:dyDescent="0.3">
      <c r="A31" s="19" t="s">
        <v>32</v>
      </c>
      <c r="B31" s="18">
        <v>20</v>
      </c>
      <c r="C31" s="15">
        <v>11.77</v>
      </c>
      <c r="D31" s="15">
        <v>5.12</v>
      </c>
      <c r="E31" s="15">
        <v>5.22</v>
      </c>
      <c r="F31" s="15">
        <v>0</v>
      </c>
      <c r="G31" s="15">
        <v>68.599999999999994</v>
      </c>
      <c r="H31" s="18" t="s">
        <v>12</v>
      </c>
      <c r="I31" s="18" t="s">
        <v>13</v>
      </c>
    </row>
    <row r="32" spans="1:9" ht="23.25" customHeight="1" x14ac:dyDescent="0.3">
      <c r="A32" s="19" t="s">
        <v>14</v>
      </c>
      <c r="B32" s="20">
        <v>10</v>
      </c>
      <c r="C32" s="15">
        <v>5.34</v>
      </c>
      <c r="D32" s="15">
        <v>0.1</v>
      </c>
      <c r="E32" s="15">
        <v>7.3</v>
      </c>
      <c r="F32" s="15">
        <v>0.1</v>
      </c>
      <c r="G32" s="15">
        <v>66.099999999999994</v>
      </c>
      <c r="H32" s="18" t="s">
        <v>12</v>
      </c>
      <c r="I32" s="18" t="s">
        <v>15</v>
      </c>
    </row>
    <row r="33" spans="1:12" ht="24.75" customHeight="1" x14ac:dyDescent="0.3">
      <c r="A33" s="19" t="s">
        <v>16</v>
      </c>
      <c r="B33" s="18">
        <v>60</v>
      </c>
      <c r="C33" s="15">
        <v>4.7</v>
      </c>
      <c r="D33" s="15">
        <v>2.8</v>
      </c>
      <c r="E33" s="15">
        <v>0.8</v>
      </c>
      <c r="F33" s="15">
        <v>20</v>
      </c>
      <c r="G33" s="15">
        <v>105.6</v>
      </c>
      <c r="H33" s="18" t="s">
        <v>17</v>
      </c>
      <c r="I33" s="18">
        <v>125</v>
      </c>
    </row>
    <row r="34" spans="1:12" ht="22.5" customHeight="1" x14ac:dyDescent="0.3">
      <c r="A34" s="13" t="s">
        <v>262</v>
      </c>
      <c r="B34" s="14">
        <v>55</v>
      </c>
      <c r="C34" s="15">
        <v>12.17</v>
      </c>
      <c r="D34" s="14">
        <v>4</v>
      </c>
      <c r="E34" s="14">
        <v>18</v>
      </c>
      <c r="F34" s="14">
        <v>65</v>
      </c>
      <c r="G34" s="14">
        <v>122</v>
      </c>
      <c r="H34" s="17" t="s">
        <v>266</v>
      </c>
      <c r="I34" s="18"/>
    </row>
    <row r="35" spans="1:12" ht="33" x14ac:dyDescent="0.3">
      <c r="A35" s="21" t="s">
        <v>63</v>
      </c>
      <c r="B35" s="18">
        <v>200</v>
      </c>
      <c r="C35" s="15">
        <v>5.74</v>
      </c>
      <c r="D35" s="15">
        <v>0.3</v>
      </c>
      <c r="E35" s="15">
        <v>0</v>
      </c>
      <c r="F35" s="15">
        <v>7.48</v>
      </c>
      <c r="G35" s="15">
        <v>28.55</v>
      </c>
      <c r="H35" s="18" t="s">
        <v>12</v>
      </c>
      <c r="I35" s="18" t="s">
        <v>64</v>
      </c>
      <c r="J35" s="22"/>
      <c r="K35" s="23"/>
      <c r="L35" s="24"/>
    </row>
    <row r="36" spans="1:12" x14ac:dyDescent="0.3">
      <c r="A36" s="25" t="s">
        <v>18</v>
      </c>
      <c r="B36" s="26"/>
      <c r="C36" s="26">
        <f>SUM(C30:C35)</f>
        <v>73.02</v>
      </c>
      <c r="D36" s="26">
        <f>SUM(D30:D35)</f>
        <v>17.66</v>
      </c>
      <c r="E36" s="26">
        <f>SUM(E30:E35)</f>
        <v>42.55</v>
      </c>
      <c r="F36" s="26">
        <f>SUM(F30:F35)</f>
        <v>127.59</v>
      </c>
      <c r="G36" s="26">
        <f>SUM(G30:G35)</f>
        <v>653.85</v>
      </c>
      <c r="H36" s="10"/>
      <c r="I36" s="10"/>
    </row>
    <row r="37" spans="1:12" ht="22.5" customHeight="1" x14ac:dyDescent="0.3">
      <c r="A37" s="373" t="s">
        <v>19</v>
      </c>
      <c r="B37" s="373"/>
      <c r="C37" s="373"/>
      <c r="D37" s="373"/>
      <c r="E37" s="373"/>
      <c r="F37" s="373"/>
      <c r="G37" s="373"/>
      <c r="H37" s="373"/>
      <c r="I37" s="373"/>
    </row>
    <row r="38" spans="1:12" ht="33" x14ac:dyDescent="0.3">
      <c r="A38" s="21" t="s">
        <v>36</v>
      </c>
      <c r="B38" s="18">
        <v>100</v>
      </c>
      <c r="C38" s="15">
        <f>C15</f>
        <v>5</v>
      </c>
      <c r="D38" s="15">
        <v>1.66</v>
      </c>
      <c r="E38" s="15">
        <v>10.130000000000001</v>
      </c>
      <c r="F38" s="15">
        <v>9.6300000000000008</v>
      </c>
      <c r="G38" s="15">
        <v>135.29</v>
      </c>
      <c r="H38" s="18" t="s">
        <v>12</v>
      </c>
      <c r="I38" s="18" t="s">
        <v>37</v>
      </c>
    </row>
    <row r="39" spans="1:12" ht="24.75" customHeight="1" x14ac:dyDescent="0.3">
      <c r="A39" s="21" t="s">
        <v>177</v>
      </c>
      <c r="B39" s="18">
        <v>300</v>
      </c>
      <c r="C39" s="15">
        <f t="shared" ref="C39:C44" si="1">C16</f>
        <v>15</v>
      </c>
      <c r="D39" s="15">
        <v>3.49</v>
      </c>
      <c r="E39" s="15">
        <v>6.42</v>
      </c>
      <c r="F39" s="15">
        <v>9.1999999999999993</v>
      </c>
      <c r="G39" s="27">
        <v>104.4</v>
      </c>
      <c r="H39" s="18" t="s">
        <v>12</v>
      </c>
      <c r="I39" s="18" t="s">
        <v>52</v>
      </c>
    </row>
    <row r="40" spans="1:12" ht="23.25" customHeight="1" x14ac:dyDescent="0.3">
      <c r="A40" s="28" t="s">
        <v>38</v>
      </c>
      <c r="B40" s="20">
        <v>180</v>
      </c>
      <c r="C40" s="15">
        <f t="shared" si="1"/>
        <v>10</v>
      </c>
      <c r="D40" s="15">
        <v>4.32</v>
      </c>
      <c r="E40" s="15">
        <v>6.48</v>
      </c>
      <c r="F40" s="15">
        <v>43.7</v>
      </c>
      <c r="G40" s="15">
        <v>250.44</v>
      </c>
      <c r="H40" s="18" t="s">
        <v>12</v>
      </c>
      <c r="I40" s="18" t="s">
        <v>39</v>
      </c>
    </row>
    <row r="41" spans="1:12" ht="26.25" customHeight="1" x14ac:dyDescent="0.3">
      <c r="A41" s="19" t="s">
        <v>55</v>
      </c>
      <c r="B41" s="18">
        <v>90</v>
      </c>
      <c r="C41" s="15">
        <f t="shared" si="1"/>
        <v>35</v>
      </c>
      <c r="D41" s="15">
        <v>17.28</v>
      </c>
      <c r="E41" s="15">
        <v>3.96</v>
      </c>
      <c r="F41" s="15">
        <v>12.12</v>
      </c>
      <c r="G41" s="15">
        <v>152.4</v>
      </c>
      <c r="H41" s="18" t="s">
        <v>56</v>
      </c>
      <c r="I41" s="18">
        <v>500</v>
      </c>
    </row>
    <row r="42" spans="1:12" ht="23.25" customHeight="1" x14ac:dyDescent="0.3">
      <c r="A42" s="19" t="s">
        <v>23</v>
      </c>
      <c r="B42" s="29">
        <v>200</v>
      </c>
      <c r="C42" s="15">
        <f t="shared" si="1"/>
        <v>5</v>
      </c>
      <c r="D42" s="30">
        <v>0.6</v>
      </c>
      <c r="E42" s="30">
        <v>0</v>
      </c>
      <c r="F42" s="30">
        <v>22.8</v>
      </c>
      <c r="G42" s="30">
        <v>93.2</v>
      </c>
      <c r="H42" s="18" t="s">
        <v>12</v>
      </c>
      <c r="I42" s="29" t="s">
        <v>24</v>
      </c>
    </row>
    <row r="43" spans="1:12" ht="30" customHeight="1" x14ac:dyDescent="0.3">
      <c r="A43" s="21" t="s">
        <v>25</v>
      </c>
      <c r="B43" s="31">
        <v>80</v>
      </c>
      <c r="C43" s="15">
        <f t="shared" si="1"/>
        <v>1.5</v>
      </c>
      <c r="D43" s="32">
        <v>6.5</v>
      </c>
      <c r="E43" s="32">
        <v>0.8</v>
      </c>
      <c r="F43" s="32">
        <v>33.799999999999997</v>
      </c>
      <c r="G43" s="32">
        <v>177.6</v>
      </c>
      <c r="H43" s="33" t="s">
        <v>26</v>
      </c>
      <c r="I43" s="31">
        <v>13003</v>
      </c>
    </row>
    <row r="44" spans="1:12" ht="30.75" customHeight="1" x14ac:dyDescent="0.3">
      <c r="A44" s="21" t="s">
        <v>41</v>
      </c>
      <c r="B44" s="18">
        <v>30</v>
      </c>
      <c r="C44" s="15">
        <f t="shared" si="1"/>
        <v>1.5</v>
      </c>
      <c r="D44" s="15">
        <v>2.4</v>
      </c>
      <c r="E44" s="15">
        <v>0.3</v>
      </c>
      <c r="F44" s="15">
        <v>14.6</v>
      </c>
      <c r="G44" s="15">
        <v>72.599999999999994</v>
      </c>
      <c r="H44" s="34" t="s">
        <v>26</v>
      </c>
      <c r="I44" s="31">
        <v>13002</v>
      </c>
    </row>
    <row r="45" spans="1:12" ht="21.75" customHeight="1" x14ac:dyDescent="0.3">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x14ac:dyDescent="0.3">
      <c r="A46" s="39" t="s">
        <v>42</v>
      </c>
      <c r="B46" s="16"/>
      <c r="C46" s="40">
        <f>C36+C45</f>
        <v>146.01999999999998</v>
      </c>
      <c r="D46" s="40">
        <f>D36+D45</f>
        <v>53.91</v>
      </c>
      <c r="E46" s="40">
        <f>E36+E45</f>
        <v>70.64</v>
      </c>
      <c r="F46" s="40">
        <f>F36+F45</f>
        <v>273.44</v>
      </c>
      <c r="G46" s="40">
        <f>G36+G45</f>
        <v>1639.7800000000002</v>
      </c>
      <c r="H46" s="16"/>
      <c r="I46" s="16"/>
    </row>
  </sheetData>
  <mergeCells count="24">
    <mergeCell ref="A2:I2"/>
    <mergeCell ref="A27:A29"/>
    <mergeCell ref="A4:A6"/>
    <mergeCell ref="H4:H6"/>
    <mergeCell ref="G4:G5"/>
    <mergeCell ref="E4:E5"/>
    <mergeCell ref="A14:I14"/>
    <mergeCell ref="C3:G3"/>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topLeftCell="A34" workbookViewId="0">
      <selection activeCell="A34" sqref="A1:XFD1048576"/>
    </sheetView>
  </sheetViews>
  <sheetFormatPr defaultColWidth="9.140625" defaultRowHeight="16.5" x14ac:dyDescent="0.3"/>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x14ac:dyDescent="0.3">
      <c r="A1" s="132"/>
      <c r="B1" s="5"/>
      <c r="C1" s="6"/>
      <c r="D1" s="6"/>
      <c r="E1" s="6"/>
      <c r="F1" s="6"/>
      <c r="G1" s="6"/>
      <c r="H1" s="6"/>
      <c r="I1" s="6"/>
    </row>
    <row r="2" spans="1:13" ht="21" customHeight="1" x14ac:dyDescent="0.3">
      <c r="A2" s="415" t="s">
        <v>89</v>
      </c>
      <c r="B2" s="415"/>
      <c r="C2" s="415"/>
      <c r="D2" s="415"/>
      <c r="E2" s="415"/>
      <c r="F2" s="415"/>
      <c r="G2" s="415"/>
      <c r="H2" s="415"/>
      <c r="I2" s="415"/>
    </row>
    <row r="3" spans="1:13" ht="25.5" customHeight="1" x14ac:dyDescent="0.3">
      <c r="A3" s="132"/>
      <c r="B3" s="7"/>
      <c r="C3" s="378" t="s">
        <v>0</v>
      </c>
      <c r="D3" s="378"/>
      <c r="E3" s="378"/>
      <c r="F3" s="378"/>
      <c r="G3" s="378"/>
      <c r="H3" s="6"/>
      <c r="I3" s="6"/>
    </row>
    <row r="4" spans="1:13" x14ac:dyDescent="0.3">
      <c r="A4" s="377" t="s">
        <v>1</v>
      </c>
      <c r="B4" s="376" t="s">
        <v>2</v>
      </c>
      <c r="C4" s="376" t="s">
        <v>3</v>
      </c>
      <c r="D4" s="377" t="s">
        <v>4</v>
      </c>
      <c r="E4" s="377" t="s">
        <v>5</v>
      </c>
      <c r="F4" s="375" t="s">
        <v>6</v>
      </c>
      <c r="G4" s="377" t="s">
        <v>7</v>
      </c>
      <c r="H4" s="375" t="s">
        <v>8</v>
      </c>
      <c r="I4" s="375" t="s">
        <v>9</v>
      </c>
    </row>
    <row r="5" spans="1:13" ht="9.75" customHeight="1" x14ac:dyDescent="0.3">
      <c r="A5" s="377"/>
      <c r="B5" s="376"/>
      <c r="C5" s="376"/>
      <c r="D5" s="377"/>
      <c r="E5" s="377"/>
      <c r="F5" s="375"/>
      <c r="G5" s="377"/>
      <c r="H5" s="375"/>
      <c r="I5" s="375"/>
    </row>
    <row r="6" spans="1:13" x14ac:dyDescent="0.3">
      <c r="A6" s="377"/>
      <c r="B6" s="9" t="s">
        <v>10</v>
      </c>
      <c r="C6" s="376"/>
      <c r="D6" s="10" t="s">
        <v>10</v>
      </c>
      <c r="E6" s="10" t="s">
        <v>10</v>
      </c>
      <c r="F6" s="11" t="s">
        <v>10</v>
      </c>
      <c r="G6" s="10" t="s">
        <v>11</v>
      </c>
      <c r="H6" s="375"/>
      <c r="I6" s="375"/>
    </row>
    <row r="7" spans="1:13" s="12" customFormat="1" ht="27" customHeight="1" x14ac:dyDescent="0.25">
      <c r="A7" s="134" t="s">
        <v>90</v>
      </c>
      <c r="B7" s="20">
        <v>200</v>
      </c>
      <c r="C7" s="15">
        <v>42.18</v>
      </c>
      <c r="D7" s="15">
        <v>12.7</v>
      </c>
      <c r="E7" s="15">
        <v>11.7</v>
      </c>
      <c r="F7" s="15">
        <v>41.9</v>
      </c>
      <c r="G7" s="15">
        <v>299</v>
      </c>
      <c r="H7" s="174" t="s">
        <v>267</v>
      </c>
      <c r="I7" s="18">
        <v>291</v>
      </c>
      <c r="J7" s="133" t="s">
        <v>35</v>
      </c>
    </row>
    <row r="8" spans="1:13" s="8" customFormat="1" ht="40.5" customHeight="1" x14ac:dyDescent="0.25">
      <c r="A8" s="175" t="s">
        <v>51</v>
      </c>
      <c r="B8" s="18">
        <v>100</v>
      </c>
      <c r="C8" s="15">
        <v>8.6300000000000008</v>
      </c>
      <c r="D8" s="15">
        <v>0.6</v>
      </c>
      <c r="E8" s="15">
        <v>3.1</v>
      </c>
      <c r="F8" s="15">
        <v>1.8</v>
      </c>
      <c r="G8" s="15">
        <v>37.6</v>
      </c>
      <c r="H8" s="18" t="s">
        <v>12</v>
      </c>
      <c r="I8" s="18" t="s">
        <v>22</v>
      </c>
      <c r="J8" s="2" t="s">
        <v>35</v>
      </c>
    </row>
    <row r="9" spans="1:13" ht="33" x14ac:dyDescent="0.3">
      <c r="A9" s="21" t="s">
        <v>63</v>
      </c>
      <c r="B9" s="18">
        <v>200</v>
      </c>
      <c r="C9" s="15">
        <v>5.74</v>
      </c>
      <c r="D9" s="15">
        <v>0.3</v>
      </c>
      <c r="E9" s="15">
        <v>0</v>
      </c>
      <c r="F9" s="15">
        <v>7.48</v>
      </c>
      <c r="G9" s="15">
        <v>28.55</v>
      </c>
      <c r="H9" s="18" t="s">
        <v>12</v>
      </c>
      <c r="I9" s="18" t="s">
        <v>64</v>
      </c>
      <c r="J9" s="176"/>
      <c r="K9" s="22"/>
      <c r="L9" s="23"/>
      <c r="M9" s="24"/>
    </row>
    <row r="10" spans="1:13" ht="23.25" customHeight="1" x14ac:dyDescent="0.3">
      <c r="A10" s="135" t="s">
        <v>16</v>
      </c>
      <c r="B10" s="18">
        <v>60</v>
      </c>
      <c r="C10" s="15">
        <v>4.7</v>
      </c>
      <c r="D10" s="15">
        <v>2.8</v>
      </c>
      <c r="E10" s="15">
        <v>0.8</v>
      </c>
      <c r="F10" s="15">
        <v>20</v>
      </c>
      <c r="G10" s="15">
        <v>105.6</v>
      </c>
      <c r="H10" s="18" t="s">
        <v>17</v>
      </c>
      <c r="I10" s="18">
        <v>125</v>
      </c>
      <c r="J10" s="85" t="s">
        <v>35</v>
      </c>
    </row>
    <row r="11" spans="1:13" s="2" customFormat="1" ht="24.75" customHeight="1" x14ac:dyDescent="0.25">
      <c r="A11" s="134" t="s">
        <v>32</v>
      </c>
      <c r="B11" s="18">
        <v>20</v>
      </c>
      <c r="C11" s="15">
        <v>11.77</v>
      </c>
      <c r="D11" s="15">
        <v>5.12</v>
      </c>
      <c r="E11" s="15">
        <v>5.22</v>
      </c>
      <c r="F11" s="15">
        <v>0</v>
      </c>
      <c r="G11" s="15">
        <v>68.599999999999994</v>
      </c>
      <c r="H11" s="18" t="s">
        <v>12</v>
      </c>
      <c r="I11" s="18" t="s">
        <v>13</v>
      </c>
      <c r="J11" s="2" t="s">
        <v>34</v>
      </c>
    </row>
    <row r="12" spans="1:13" ht="21" customHeight="1" x14ac:dyDescent="0.3">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x14ac:dyDescent="0.3">
      <c r="A13" s="413" t="s">
        <v>19</v>
      </c>
      <c r="B13" s="373"/>
      <c r="C13" s="373"/>
      <c r="D13" s="373"/>
      <c r="E13" s="373"/>
      <c r="F13" s="373"/>
      <c r="G13" s="373"/>
      <c r="H13" s="373"/>
      <c r="I13" s="414"/>
    </row>
    <row r="14" spans="1:13" s="8" customFormat="1" ht="55.5" customHeight="1" x14ac:dyDescent="0.25">
      <c r="A14" s="154" t="s">
        <v>91</v>
      </c>
      <c r="B14" s="18">
        <v>60</v>
      </c>
      <c r="C14" s="15">
        <v>10</v>
      </c>
      <c r="D14" s="15">
        <v>0.86</v>
      </c>
      <c r="E14" s="15">
        <v>3.65</v>
      </c>
      <c r="F14" s="15">
        <v>5.0199999999999996</v>
      </c>
      <c r="G14" s="15">
        <v>56.34</v>
      </c>
      <c r="H14" s="178" t="s">
        <v>268</v>
      </c>
      <c r="I14" s="18">
        <v>33</v>
      </c>
      <c r="J14" s="2" t="s">
        <v>35</v>
      </c>
    </row>
    <row r="15" spans="1:13" ht="29.25" customHeight="1" x14ac:dyDescent="0.3">
      <c r="A15" s="134" t="s">
        <v>92</v>
      </c>
      <c r="B15" s="20">
        <v>250</v>
      </c>
      <c r="C15" s="15">
        <v>15</v>
      </c>
      <c r="D15" s="32">
        <v>8.73</v>
      </c>
      <c r="E15" s="15">
        <v>6.38</v>
      </c>
      <c r="F15" s="15">
        <v>16.28</v>
      </c>
      <c r="G15" s="15">
        <v>157.26</v>
      </c>
      <c r="H15" s="18" t="s">
        <v>12</v>
      </c>
      <c r="I15" s="18" t="s">
        <v>93</v>
      </c>
    </row>
    <row r="16" spans="1:13" ht="30" customHeight="1" x14ac:dyDescent="0.3">
      <c r="A16" s="179" t="s">
        <v>94</v>
      </c>
      <c r="B16" s="180">
        <v>200</v>
      </c>
      <c r="C16" s="30">
        <v>40</v>
      </c>
      <c r="D16" s="30">
        <v>21.12</v>
      </c>
      <c r="E16" s="30">
        <v>23.16</v>
      </c>
      <c r="F16" s="30">
        <v>20.64</v>
      </c>
      <c r="G16" s="30">
        <v>387.6</v>
      </c>
      <c r="H16" s="18" t="s">
        <v>12</v>
      </c>
      <c r="I16" s="29" t="s">
        <v>95</v>
      </c>
    </row>
    <row r="17" spans="1:13" ht="25.5" customHeight="1" x14ac:dyDescent="0.3">
      <c r="A17" s="134" t="s">
        <v>23</v>
      </c>
      <c r="B17" s="18">
        <v>200</v>
      </c>
      <c r="C17" s="15">
        <v>5</v>
      </c>
      <c r="D17" s="15">
        <v>0.6</v>
      </c>
      <c r="E17" s="15">
        <v>0</v>
      </c>
      <c r="F17" s="15">
        <v>22.8</v>
      </c>
      <c r="G17" s="15">
        <v>93.2</v>
      </c>
      <c r="H17" s="18" t="s">
        <v>12</v>
      </c>
      <c r="I17" s="18" t="s">
        <v>24</v>
      </c>
      <c r="J17" s="85" t="s">
        <v>35</v>
      </c>
    </row>
    <row r="18" spans="1:13" ht="31.5" customHeight="1" x14ac:dyDescent="0.3">
      <c r="A18" s="154" t="s">
        <v>25</v>
      </c>
      <c r="B18" s="18">
        <v>80</v>
      </c>
      <c r="C18" s="15">
        <v>1.5</v>
      </c>
      <c r="D18" s="15">
        <v>6.5</v>
      </c>
      <c r="E18" s="15">
        <v>0.8</v>
      </c>
      <c r="F18" s="15">
        <v>33.799999999999997</v>
      </c>
      <c r="G18" s="15">
        <v>177.6</v>
      </c>
      <c r="H18" s="34" t="s">
        <v>26</v>
      </c>
      <c r="I18" s="18">
        <v>13003</v>
      </c>
      <c r="J18" s="85" t="s">
        <v>35</v>
      </c>
    </row>
    <row r="19" spans="1:13" ht="36.75" customHeight="1" x14ac:dyDescent="0.3">
      <c r="A19" s="100" t="s">
        <v>41</v>
      </c>
      <c r="B19" s="18">
        <v>30</v>
      </c>
      <c r="C19" s="15">
        <v>1.5</v>
      </c>
      <c r="D19" s="15">
        <v>2.4</v>
      </c>
      <c r="E19" s="15">
        <v>0.3</v>
      </c>
      <c r="F19" s="15">
        <v>14.6</v>
      </c>
      <c r="G19" s="15">
        <v>72.599999999999994</v>
      </c>
      <c r="H19" s="34" t="s">
        <v>26</v>
      </c>
      <c r="I19" s="18">
        <v>13002</v>
      </c>
      <c r="J19" s="85" t="s">
        <v>35</v>
      </c>
    </row>
    <row r="20" spans="1:13" ht="25.5" customHeight="1" x14ac:dyDescent="0.3">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x14ac:dyDescent="0.3">
      <c r="A21" s="140" t="s">
        <v>42</v>
      </c>
      <c r="B21" s="16"/>
      <c r="C21" s="40">
        <f>C12+C20</f>
        <v>146.02000000000001</v>
      </c>
      <c r="D21" s="40">
        <f>D12+D20</f>
        <v>56.61</v>
      </c>
      <c r="E21" s="40">
        <f>E12+E20</f>
        <v>49.889999999999993</v>
      </c>
      <c r="F21" s="40">
        <f>F12+F20</f>
        <v>184.32</v>
      </c>
      <c r="G21" s="40">
        <f>G12+G20</f>
        <v>1415.3500000000001</v>
      </c>
      <c r="H21" s="16"/>
      <c r="I21" s="116"/>
      <c r="J21" s="141"/>
    </row>
    <row r="22" spans="1:13" x14ac:dyDescent="0.3">
      <c r="A22" s="132"/>
      <c r="B22" s="5"/>
      <c r="C22" s="6"/>
      <c r="D22" s="6"/>
      <c r="E22" s="6"/>
      <c r="F22" s="6"/>
      <c r="G22" s="6"/>
      <c r="H22" s="6"/>
      <c r="I22" s="6"/>
    </row>
    <row r="23" spans="1:13" x14ac:dyDescent="0.3">
      <c r="A23" s="415" t="s">
        <v>102</v>
      </c>
      <c r="B23" s="415"/>
      <c r="C23" s="415"/>
      <c r="D23" s="415"/>
      <c r="E23" s="415"/>
      <c r="F23" s="415"/>
      <c r="G23" s="415"/>
      <c r="H23" s="415"/>
      <c r="I23" s="415"/>
    </row>
    <row r="24" spans="1:13" x14ac:dyDescent="0.3">
      <c r="A24" s="132"/>
      <c r="B24" s="7"/>
      <c r="C24" s="378" t="s">
        <v>0</v>
      </c>
      <c r="D24" s="378"/>
      <c r="E24" s="378"/>
      <c r="F24" s="378"/>
      <c r="G24" s="378"/>
      <c r="H24" s="6"/>
      <c r="I24" s="6"/>
    </row>
    <row r="25" spans="1:13" x14ac:dyDescent="0.3">
      <c r="A25" s="377" t="s">
        <v>1</v>
      </c>
      <c r="B25" s="376" t="s">
        <v>2</v>
      </c>
      <c r="C25" s="376" t="s">
        <v>3</v>
      </c>
      <c r="D25" s="377" t="s">
        <v>4</v>
      </c>
      <c r="E25" s="377" t="s">
        <v>5</v>
      </c>
      <c r="F25" s="375" t="s">
        <v>6</v>
      </c>
      <c r="G25" s="377" t="s">
        <v>7</v>
      </c>
      <c r="H25" s="375" t="s">
        <v>8</v>
      </c>
      <c r="I25" s="375" t="s">
        <v>9</v>
      </c>
    </row>
    <row r="26" spans="1:13" x14ac:dyDescent="0.3">
      <c r="A26" s="377"/>
      <c r="B26" s="376"/>
      <c r="C26" s="376"/>
      <c r="D26" s="377"/>
      <c r="E26" s="377"/>
      <c r="F26" s="375"/>
      <c r="G26" s="377"/>
      <c r="H26" s="375"/>
      <c r="I26" s="375"/>
    </row>
    <row r="27" spans="1:13" x14ac:dyDescent="0.3">
      <c r="A27" s="377"/>
      <c r="B27" s="9" t="s">
        <v>10</v>
      </c>
      <c r="C27" s="376"/>
      <c r="D27" s="10" t="s">
        <v>10</v>
      </c>
      <c r="E27" s="10" t="s">
        <v>10</v>
      </c>
      <c r="F27" s="11" t="s">
        <v>10</v>
      </c>
      <c r="G27" s="10" t="s">
        <v>11</v>
      </c>
      <c r="H27" s="375"/>
      <c r="I27" s="375"/>
    </row>
    <row r="28" spans="1:13" s="12" customFormat="1" ht="29.25" customHeight="1" x14ac:dyDescent="0.25">
      <c r="A28" s="134" t="s">
        <v>90</v>
      </c>
      <c r="B28" s="20">
        <v>200</v>
      </c>
      <c r="C28" s="15">
        <f>C7</f>
        <v>42.18</v>
      </c>
      <c r="D28" s="15">
        <v>12.7</v>
      </c>
      <c r="E28" s="15">
        <v>11.7</v>
      </c>
      <c r="F28" s="15">
        <v>41.9</v>
      </c>
      <c r="G28" s="15">
        <v>299</v>
      </c>
      <c r="H28" s="181" t="s">
        <v>267</v>
      </c>
      <c r="I28" s="18">
        <v>291</v>
      </c>
      <c r="J28" s="133" t="s">
        <v>35</v>
      </c>
    </row>
    <row r="29" spans="1:13" ht="38.25" x14ac:dyDescent="0.3">
      <c r="A29" s="182" t="s">
        <v>51</v>
      </c>
      <c r="B29" s="31">
        <v>100</v>
      </c>
      <c r="C29" s="15">
        <f>C8</f>
        <v>8.6300000000000008</v>
      </c>
      <c r="D29" s="32">
        <v>0.99</v>
      </c>
      <c r="E29" s="32">
        <v>5.15</v>
      </c>
      <c r="F29" s="32">
        <v>3</v>
      </c>
      <c r="G29" s="32">
        <v>62.42</v>
      </c>
      <c r="H29" s="31" t="s">
        <v>12</v>
      </c>
      <c r="I29" s="31" t="s">
        <v>22</v>
      </c>
      <c r="J29" s="2"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x14ac:dyDescent="0.25">
      <c r="A31" s="134" t="s">
        <v>32</v>
      </c>
      <c r="B31" s="18">
        <v>20</v>
      </c>
      <c r="C31" s="15">
        <f>C10</f>
        <v>4.7</v>
      </c>
      <c r="D31" s="15">
        <v>5.12</v>
      </c>
      <c r="E31" s="15">
        <v>5.22</v>
      </c>
      <c r="F31" s="15">
        <v>0</v>
      </c>
      <c r="G31" s="15">
        <v>68.599999999999994</v>
      </c>
      <c r="H31" s="31" t="s">
        <v>12</v>
      </c>
      <c r="I31" s="18" t="s">
        <v>13</v>
      </c>
      <c r="J31" s="2" t="s">
        <v>34</v>
      </c>
    </row>
    <row r="32" spans="1:13" ht="23.25" customHeight="1" x14ac:dyDescent="0.3">
      <c r="A32" s="135" t="s">
        <v>16</v>
      </c>
      <c r="B32" s="18">
        <v>40</v>
      </c>
      <c r="C32" s="15">
        <f>C11</f>
        <v>11.77</v>
      </c>
      <c r="D32" s="15">
        <v>2.8</v>
      </c>
      <c r="E32" s="15">
        <v>0.8</v>
      </c>
      <c r="F32" s="15">
        <v>20</v>
      </c>
      <c r="G32" s="15">
        <v>105.6</v>
      </c>
      <c r="H32" s="18" t="s">
        <v>17</v>
      </c>
      <c r="I32" s="18">
        <v>125</v>
      </c>
      <c r="J32" s="85" t="s">
        <v>35</v>
      </c>
    </row>
    <row r="33" spans="1:10" ht="21.75" customHeight="1" x14ac:dyDescent="0.3">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x14ac:dyDescent="0.3">
      <c r="A34" s="413" t="s">
        <v>19</v>
      </c>
      <c r="B34" s="373"/>
      <c r="C34" s="373"/>
      <c r="D34" s="373"/>
      <c r="E34" s="373"/>
      <c r="F34" s="373"/>
      <c r="G34" s="373"/>
      <c r="H34" s="373"/>
      <c r="I34" s="414"/>
    </row>
    <row r="35" spans="1:10" ht="63.75" customHeight="1" x14ac:dyDescent="0.3">
      <c r="A35" s="144" t="s">
        <v>91</v>
      </c>
      <c r="B35" s="29">
        <v>100</v>
      </c>
      <c r="C35" s="30">
        <v>10</v>
      </c>
      <c r="D35" s="30">
        <v>1.43</v>
      </c>
      <c r="E35" s="30">
        <v>6.09</v>
      </c>
      <c r="F35" s="30">
        <v>8.36</v>
      </c>
      <c r="G35" s="30">
        <v>93.9</v>
      </c>
      <c r="H35" s="178" t="s">
        <v>268</v>
      </c>
      <c r="I35" s="18">
        <v>33</v>
      </c>
      <c r="J35" s="2" t="s">
        <v>35</v>
      </c>
    </row>
    <row r="36" spans="1:10" s="8" customFormat="1" ht="31.5" customHeight="1" x14ac:dyDescent="0.25">
      <c r="A36" s="134" t="s">
        <v>92</v>
      </c>
      <c r="B36" s="20">
        <v>300</v>
      </c>
      <c r="C36" s="30">
        <f>C15</f>
        <v>15</v>
      </c>
      <c r="D36" s="32">
        <v>12.25</v>
      </c>
      <c r="E36" s="15">
        <v>8.68</v>
      </c>
      <c r="F36" s="15">
        <v>24.42</v>
      </c>
      <c r="G36" s="15">
        <v>223.83</v>
      </c>
      <c r="H36" s="18" t="s">
        <v>12</v>
      </c>
      <c r="I36" s="18" t="s">
        <v>93</v>
      </c>
      <c r="J36" s="2" t="s">
        <v>35</v>
      </c>
    </row>
    <row r="37" spans="1:10" ht="30" customHeight="1" x14ac:dyDescent="0.3">
      <c r="A37" s="183" t="s">
        <v>94</v>
      </c>
      <c r="B37" s="180">
        <v>200</v>
      </c>
      <c r="C37" s="30">
        <f>C16</f>
        <v>40</v>
      </c>
      <c r="D37" s="30">
        <v>21.12</v>
      </c>
      <c r="E37" s="30">
        <v>23.16</v>
      </c>
      <c r="F37" s="30">
        <v>20.64</v>
      </c>
      <c r="G37" s="30">
        <v>387.6</v>
      </c>
      <c r="H37" s="18" t="s">
        <v>12</v>
      </c>
      <c r="I37" s="29" t="s">
        <v>95</v>
      </c>
    </row>
    <row r="38" spans="1:10" ht="25.5" customHeight="1" x14ac:dyDescent="0.3">
      <c r="A38" s="135" t="s">
        <v>23</v>
      </c>
      <c r="B38" s="18">
        <v>200</v>
      </c>
      <c r="C38" s="30">
        <f>C17</f>
        <v>5</v>
      </c>
      <c r="D38" s="15">
        <v>0.6</v>
      </c>
      <c r="E38" s="15">
        <v>0</v>
      </c>
      <c r="F38" s="15">
        <v>22.8</v>
      </c>
      <c r="G38" s="15">
        <v>93.2</v>
      </c>
      <c r="H38" s="18" t="s">
        <v>12</v>
      </c>
      <c r="I38" s="18" t="s">
        <v>24</v>
      </c>
      <c r="J38" s="85" t="s">
        <v>35</v>
      </c>
    </row>
    <row r="39" spans="1:10" ht="31.5" customHeight="1" x14ac:dyDescent="0.3">
      <c r="A39" s="21" t="s">
        <v>25</v>
      </c>
      <c r="B39" s="18">
        <v>80</v>
      </c>
      <c r="C39" s="30">
        <f>C18</f>
        <v>1.5</v>
      </c>
      <c r="D39" s="15">
        <v>6.5</v>
      </c>
      <c r="E39" s="15">
        <v>0.8</v>
      </c>
      <c r="F39" s="15">
        <v>33.799999999999997</v>
      </c>
      <c r="G39" s="15">
        <v>177.6</v>
      </c>
      <c r="H39" s="34" t="s">
        <v>26</v>
      </c>
      <c r="I39" s="18">
        <v>13003</v>
      </c>
      <c r="J39" s="85" t="s">
        <v>35</v>
      </c>
    </row>
    <row r="40" spans="1:10" ht="36.75" customHeight="1" x14ac:dyDescent="0.3">
      <c r="A40" s="139" t="s">
        <v>41</v>
      </c>
      <c r="B40" s="18">
        <v>30</v>
      </c>
      <c r="C40" s="30">
        <f>C19</f>
        <v>1.5</v>
      </c>
      <c r="D40" s="15">
        <v>2.4</v>
      </c>
      <c r="E40" s="15">
        <v>0.3</v>
      </c>
      <c r="F40" s="15">
        <v>14.6</v>
      </c>
      <c r="G40" s="15">
        <v>72.599999999999994</v>
      </c>
      <c r="H40" s="34" t="s">
        <v>26</v>
      </c>
      <c r="I40" s="18">
        <v>13002</v>
      </c>
      <c r="J40" s="85" t="s">
        <v>35</v>
      </c>
    </row>
    <row r="41" spans="1:10" ht="21.75" customHeight="1" x14ac:dyDescent="0.3">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x14ac:dyDescent="0.3">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2:I2"/>
    <mergeCell ref="C25:C27"/>
    <mergeCell ref="A4:A6"/>
    <mergeCell ref="G4:G5"/>
    <mergeCell ref="F4:F5"/>
    <mergeCell ref="E4:E5"/>
    <mergeCell ref="D4:D5"/>
    <mergeCell ref="C4:C6"/>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80" t="s">
        <v>216</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215</v>
      </c>
      <c r="B4" s="400"/>
      <c r="C4" s="400"/>
      <c r="D4" s="400"/>
      <c r="E4" s="400"/>
      <c r="F4" s="400"/>
      <c r="G4" s="400"/>
      <c r="H4" s="400"/>
      <c r="I4" s="400"/>
      <c r="J4" s="400"/>
      <c r="K4" s="400"/>
      <c r="L4" s="400"/>
    </row>
    <row r="5" spans="1:12" ht="13.5" customHeight="1" x14ac:dyDescent="0.2">
      <c r="A5" s="381" t="s">
        <v>217</v>
      </c>
      <c r="B5" s="382"/>
      <c r="C5" s="382"/>
      <c r="D5" s="382"/>
      <c r="E5" s="382"/>
      <c r="F5" s="382"/>
      <c r="G5" s="382"/>
      <c r="H5" s="382"/>
      <c r="I5" s="382"/>
      <c r="J5" s="382"/>
      <c r="K5" s="382"/>
      <c r="L5" s="383"/>
    </row>
    <row r="6" spans="1:12" ht="15.75" customHeight="1" x14ac:dyDescent="0.2">
      <c r="A6" s="146" t="s">
        <v>139</v>
      </c>
      <c r="B6" s="184">
        <v>70</v>
      </c>
      <c r="C6" s="184">
        <v>67.319999999999993</v>
      </c>
      <c r="D6" s="49">
        <v>64</v>
      </c>
      <c r="E6" s="49">
        <f>D6/100*35+D6</f>
        <v>86.4</v>
      </c>
      <c r="F6" s="50">
        <f t="shared" ref="F6:F11" si="0">(B6*E6)/1000</f>
        <v>6.048</v>
      </c>
      <c r="G6" s="51"/>
      <c r="H6" s="52"/>
      <c r="I6" s="52"/>
      <c r="J6" s="52"/>
      <c r="K6" s="52"/>
      <c r="L6" s="52"/>
    </row>
    <row r="7" spans="1:12" ht="15.75" customHeight="1" x14ac:dyDescent="0.2">
      <c r="A7" s="146" t="s">
        <v>174</v>
      </c>
      <c r="B7" s="184">
        <v>130</v>
      </c>
      <c r="C7" s="184">
        <v>68.625</v>
      </c>
      <c r="D7" s="49">
        <v>184</v>
      </c>
      <c r="E7" s="50">
        <f>D7/100*32.2+D7</f>
        <v>243.24799999999999</v>
      </c>
      <c r="F7" s="50">
        <f t="shared" si="0"/>
        <v>31.622239999999998</v>
      </c>
      <c r="G7" s="51"/>
      <c r="H7" s="52"/>
      <c r="I7" s="52"/>
      <c r="J7" s="52"/>
      <c r="K7" s="52"/>
      <c r="L7" s="52"/>
    </row>
    <row r="8" spans="1:12" ht="15.75" customHeight="1" x14ac:dyDescent="0.2">
      <c r="A8" s="146" t="s">
        <v>161</v>
      </c>
      <c r="B8" s="184">
        <v>20</v>
      </c>
      <c r="C8" s="184">
        <v>10.5</v>
      </c>
      <c r="D8" s="49">
        <v>24</v>
      </c>
      <c r="E8" s="49">
        <f>D8/100*35+D8</f>
        <v>32.4</v>
      </c>
      <c r="F8" s="50">
        <f t="shared" si="0"/>
        <v>0.64800000000000002</v>
      </c>
      <c r="G8" s="51"/>
      <c r="H8" s="52"/>
      <c r="I8" s="52"/>
      <c r="J8" s="52"/>
      <c r="K8" s="52"/>
      <c r="L8" s="52"/>
    </row>
    <row r="9" spans="1:12" ht="15.75" customHeight="1" x14ac:dyDescent="0.2">
      <c r="A9" s="146" t="s">
        <v>162</v>
      </c>
      <c r="B9" s="184">
        <v>35</v>
      </c>
      <c r="C9" s="184">
        <v>24.96</v>
      </c>
      <c r="D9" s="49">
        <v>30</v>
      </c>
      <c r="E9" s="49">
        <f>D9/100*35+D9</f>
        <v>40.5</v>
      </c>
      <c r="F9" s="50">
        <f t="shared" si="0"/>
        <v>1.4175</v>
      </c>
      <c r="G9" s="51"/>
      <c r="H9" s="52"/>
      <c r="I9" s="52"/>
      <c r="J9" s="52"/>
      <c r="K9" s="52"/>
      <c r="L9" s="52"/>
    </row>
    <row r="10" spans="1:12" ht="15" customHeight="1" x14ac:dyDescent="0.2">
      <c r="A10" s="146" t="s">
        <v>157</v>
      </c>
      <c r="B10" s="52">
        <v>10</v>
      </c>
      <c r="C10" s="52">
        <v>10</v>
      </c>
      <c r="D10" s="49">
        <v>157</v>
      </c>
      <c r="E10" s="49">
        <f>D10/100*35+D10</f>
        <v>211.95</v>
      </c>
      <c r="F10" s="50">
        <f t="shared" si="0"/>
        <v>2.1194999999999999</v>
      </c>
      <c r="G10" s="51"/>
      <c r="H10" s="52"/>
      <c r="I10" s="52"/>
      <c r="J10" s="52"/>
      <c r="K10" s="52"/>
      <c r="L10" s="52"/>
    </row>
    <row r="11" spans="1:12" ht="15" customHeight="1" x14ac:dyDescent="0.2">
      <c r="A11" s="146" t="s">
        <v>168</v>
      </c>
      <c r="B11" s="52">
        <v>14.6</v>
      </c>
      <c r="C11" s="52">
        <v>12.7</v>
      </c>
      <c r="D11" s="49">
        <v>17</v>
      </c>
      <c r="E11" s="49">
        <f>D11/100*35+D11</f>
        <v>22.95</v>
      </c>
      <c r="F11" s="50">
        <f t="shared" si="0"/>
        <v>0.33506999999999998</v>
      </c>
      <c r="G11" s="51"/>
      <c r="H11" s="52"/>
      <c r="I11" s="52"/>
      <c r="J11" s="52"/>
      <c r="K11" s="52"/>
      <c r="L11" s="52"/>
    </row>
    <row r="12" spans="1:12" ht="13.5" customHeight="1" x14ac:dyDescent="0.2">
      <c r="A12" s="147" t="s">
        <v>143</v>
      </c>
      <c r="B12" s="57"/>
      <c r="C12" s="391" t="s">
        <v>29</v>
      </c>
      <c r="D12" s="382"/>
      <c r="E12" s="382"/>
      <c r="F12" s="383"/>
      <c r="G12" s="54">
        <f>SUM(F6:F11)</f>
        <v>42.190310000000004</v>
      </c>
      <c r="H12" s="52">
        <v>5.34</v>
      </c>
      <c r="I12" s="52">
        <v>11.23</v>
      </c>
      <c r="J12" s="52">
        <v>35.1</v>
      </c>
      <c r="K12" s="52">
        <v>263</v>
      </c>
      <c r="L12" s="52">
        <v>1.23</v>
      </c>
    </row>
    <row r="13" spans="1:12" s="66" customFormat="1" ht="15.75" customHeight="1" x14ac:dyDescent="0.2">
      <c r="A13" s="381" t="s">
        <v>51</v>
      </c>
      <c r="B13" s="382"/>
      <c r="C13" s="382"/>
      <c r="D13" s="382"/>
      <c r="E13" s="382"/>
      <c r="F13" s="382"/>
      <c r="G13" s="382"/>
      <c r="H13" s="382"/>
      <c r="I13" s="382"/>
      <c r="J13" s="382"/>
      <c r="K13" s="382"/>
      <c r="L13" s="383"/>
    </row>
    <row r="14" spans="1:12" s="66" customFormat="1" ht="15.75" customHeight="1" x14ac:dyDescent="0.2">
      <c r="A14" s="67" t="s">
        <v>218</v>
      </c>
      <c r="B14" s="52">
        <v>106.5</v>
      </c>
      <c r="C14" s="52">
        <v>100</v>
      </c>
      <c r="D14" s="47">
        <v>60</v>
      </c>
      <c r="E14" s="52">
        <f>D14/100*35+D14</f>
        <v>81</v>
      </c>
      <c r="F14" s="51">
        <f>(B14*E14)/1000</f>
        <v>8.6265000000000001</v>
      </c>
      <c r="G14" s="62"/>
      <c r="H14" s="71"/>
      <c r="I14" s="71"/>
      <c r="J14" s="71"/>
      <c r="K14" s="71"/>
      <c r="L14" s="71"/>
    </row>
    <row r="15" spans="1:12" x14ac:dyDescent="0.2">
      <c r="A15" s="72" t="s">
        <v>143</v>
      </c>
      <c r="B15" s="389">
        <v>100</v>
      </c>
      <c r="C15" s="390"/>
      <c r="D15" s="73"/>
      <c r="E15" s="52"/>
      <c r="F15" s="51"/>
      <c r="G15" s="62">
        <f>F14</f>
        <v>8.6265000000000001</v>
      </c>
      <c r="H15" s="41"/>
      <c r="I15" s="41"/>
      <c r="J15" s="41"/>
      <c r="K15" s="41"/>
      <c r="L15" s="41"/>
    </row>
    <row r="16" spans="1:12" ht="13.5" customHeight="1" x14ac:dyDescent="0.2">
      <c r="A16" s="185"/>
      <c r="B16" s="186"/>
      <c r="C16" s="187"/>
      <c r="D16" s="188"/>
      <c r="E16" s="188"/>
      <c r="F16" s="188"/>
      <c r="G16" s="189"/>
      <c r="H16" s="190"/>
      <c r="I16" s="190"/>
      <c r="J16" s="190"/>
      <c r="K16" s="190"/>
      <c r="L16" s="68"/>
    </row>
    <row r="17" spans="1:12" ht="18.75" customHeight="1" x14ac:dyDescent="0.2">
      <c r="A17" s="381" t="s">
        <v>151</v>
      </c>
      <c r="B17" s="382"/>
      <c r="C17" s="382"/>
      <c r="D17" s="382"/>
      <c r="E17" s="382"/>
      <c r="F17" s="382"/>
      <c r="G17" s="382"/>
      <c r="H17" s="382"/>
      <c r="I17" s="382"/>
      <c r="J17" s="382"/>
      <c r="K17" s="382"/>
      <c r="L17" s="383"/>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81">
        <v>200</v>
      </c>
      <c r="D21" s="382"/>
      <c r="E21" s="382"/>
      <c r="F21" s="383"/>
      <c r="G21" s="54">
        <f>F17+F18+F19+F20</f>
        <v>5.7395250000000004</v>
      </c>
      <c r="H21" s="52">
        <v>5.34</v>
      </c>
      <c r="I21" s="52">
        <v>11.23</v>
      </c>
      <c r="J21" s="52">
        <v>35.1</v>
      </c>
      <c r="K21" s="52">
        <v>263</v>
      </c>
      <c r="L21" s="52">
        <v>1.23</v>
      </c>
    </row>
    <row r="22" spans="1:12" s="55" customFormat="1" ht="19.5" customHeight="1" x14ac:dyDescent="0.25">
      <c r="A22" s="384" t="s">
        <v>144</v>
      </c>
      <c r="B22" s="384"/>
      <c r="C22" s="384"/>
      <c r="D22" s="384"/>
      <c r="E22" s="384"/>
      <c r="F22" s="384"/>
      <c r="G22" s="384"/>
      <c r="H22" s="384"/>
      <c r="I22" s="384"/>
      <c r="J22" s="384"/>
      <c r="K22" s="384"/>
      <c r="L22" s="384"/>
    </row>
    <row r="23" spans="1:12" s="55" customFormat="1" ht="19.5" customHeight="1" x14ac:dyDescent="0.25">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x14ac:dyDescent="0.25">
      <c r="A24" s="391" t="s">
        <v>16</v>
      </c>
      <c r="B24" s="392"/>
      <c r="C24" s="392"/>
      <c r="D24" s="382"/>
      <c r="E24" s="382"/>
      <c r="F24" s="382"/>
      <c r="G24" s="382"/>
      <c r="H24" s="382"/>
      <c r="I24" s="382"/>
      <c r="J24" s="382"/>
      <c r="K24" s="382"/>
      <c r="L24" s="383"/>
    </row>
    <row r="25" spans="1:12" s="63" customFormat="1" ht="18" customHeight="1" x14ac:dyDescent="0.25">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x14ac:dyDescent="0.2">
      <c r="A26" s="402"/>
      <c r="B26" s="403"/>
      <c r="C26" s="403"/>
      <c r="D26" s="404"/>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x14ac:dyDescent="0.3">
      <c r="A27" s="386" t="s">
        <v>154</v>
      </c>
      <c r="B27" s="387"/>
      <c r="C27" s="387"/>
      <c r="D27" s="387"/>
      <c r="E27" s="387"/>
      <c r="F27" s="387"/>
      <c r="G27" s="387"/>
      <c r="H27" s="387"/>
      <c r="I27" s="387"/>
      <c r="J27" s="387"/>
      <c r="K27" s="387"/>
      <c r="L27" s="387"/>
    </row>
    <row r="28" spans="1:12" s="162" customFormat="1" x14ac:dyDescent="0.2">
      <c r="A28" s="422" t="s">
        <v>155</v>
      </c>
      <c r="B28" s="423"/>
      <c r="C28" s="423"/>
      <c r="D28" s="423"/>
      <c r="E28" s="423"/>
      <c r="F28" s="423"/>
      <c r="G28" s="423"/>
      <c r="H28" s="423"/>
      <c r="I28" s="423"/>
      <c r="J28" s="423"/>
      <c r="K28" s="423"/>
      <c r="L28" s="424"/>
    </row>
    <row r="29" spans="1:12" s="162" customFormat="1" x14ac:dyDescent="0.2">
      <c r="A29" s="191" t="s">
        <v>156</v>
      </c>
      <c r="B29" s="192">
        <v>120</v>
      </c>
      <c r="C29" s="192">
        <v>100</v>
      </c>
      <c r="D29" s="193">
        <v>65</v>
      </c>
      <c r="E29" s="193">
        <f>D29/100*25+D29</f>
        <v>81.25</v>
      </c>
      <c r="F29" s="194">
        <f>(B29*E29)/1000</f>
        <v>9.75</v>
      </c>
      <c r="G29" s="194"/>
      <c r="H29" s="195"/>
      <c r="I29" s="195"/>
      <c r="J29" s="195"/>
      <c r="K29" s="195"/>
      <c r="L29" s="195"/>
    </row>
    <row r="30" spans="1:12" s="162" customFormat="1" x14ac:dyDescent="0.2">
      <c r="A30" s="196" t="s">
        <v>157</v>
      </c>
      <c r="B30" s="192">
        <v>3</v>
      </c>
      <c r="C30" s="192">
        <v>3</v>
      </c>
      <c r="D30" s="192">
        <v>157</v>
      </c>
      <c r="E30" s="193">
        <f>D30/100*25+D30</f>
        <v>196.25</v>
      </c>
      <c r="F30" s="194">
        <f>(B30*E30)/1000</f>
        <v>0.58875</v>
      </c>
      <c r="G30" s="197"/>
      <c r="H30" s="196"/>
      <c r="I30" s="196"/>
      <c r="J30" s="196"/>
      <c r="K30" s="196"/>
      <c r="L30" s="196"/>
    </row>
    <row r="31" spans="1:12" s="162" customFormat="1" x14ac:dyDescent="0.2">
      <c r="A31" s="196" t="s">
        <v>158</v>
      </c>
      <c r="B31" s="198">
        <v>1</v>
      </c>
      <c r="C31" s="192">
        <v>1</v>
      </c>
      <c r="D31" s="192">
        <v>17</v>
      </c>
      <c r="E31" s="193">
        <f>D31/100*25+D31</f>
        <v>21.25</v>
      </c>
      <c r="F31" s="194">
        <f>(B31*E31)/1000</f>
        <v>2.1250000000000002E-2</v>
      </c>
      <c r="G31" s="197"/>
      <c r="H31" s="196"/>
      <c r="I31" s="196"/>
      <c r="J31" s="196"/>
      <c r="K31" s="196"/>
      <c r="L31" s="196"/>
    </row>
    <row r="32" spans="1:12" x14ac:dyDescent="0.2">
      <c r="A32" s="72" t="s">
        <v>143</v>
      </c>
      <c r="B32" s="389" t="s">
        <v>186</v>
      </c>
      <c r="C32" s="390"/>
      <c r="D32" s="52"/>
      <c r="E32" s="52"/>
      <c r="F32" s="51"/>
      <c r="G32" s="62">
        <f>F29+F30+F31</f>
        <v>10.36</v>
      </c>
      <c r="H32" s="41"/>
      <c r="I32" s="41"/>
      <c r="J32" s="41"/>
      <c r="K32" s="41"/>
      <c r="L32" s="41"/>
    </row>
    <row r="33" spans="1:12" ht="15.75" customHeight="1" x14ac:dyDescent="0.2">
      <c r="A33" s="381" t="s">
        <v>219</v>
      </c>
      <c r="B33" s="382"/>
      <c r="C33" s="382"/>
      <c r="D33" s="382"/>
      <c r="E33" s="382"/>
      <c r="F33" s="382"/>
      <c r="G33" s="382"/>
      <c r="H33" s="382"/>
      <c r="I33" s="382"/>
      <c r="J33" s="382"/>
      <c r="K33" s="382"/>
      <c r="L33" s="383"/>
    </row>
    <row r="34" spans="1:12" ht="15" x14ac:dyDescent="0.2">
      <c r="A34" s="199" t="s">
        <v>159</v>
      </c>
      <c r="B34" s="165">
        <v>85</v>
      </c>
      <c r="C34" s="165">
        <v>61.2</v>
      </c>
      <c r="D34" s="68">
        <v>45</v>
      </c>
      <c r="E34" s="52">
        <f t="shared" ref="E34:E39" si="1">D34/100*35+D34</f>
        <v>60.75</v>
      </c>
      <c r="F34" s="51">
        <f>(B34*E34)/1000</f>
        <v>5.1637500000000003</v>
      </c>
      <c r="G34" s="51"/>
      <c r="H34" s="41"/>
      <c r="I34" s="41"/>
      <c r="J34" s="41"/>
      <c r="K34" s="41"/>
      <c r="L34" s="41"/>
    </row>
    <row r="35" spans="1:12" ht="15" x14ac:dyDescent="0.2">
      <c r="A35" s="199" t="s">
        <v>161</v>
      </c>
      <c r="B35" s="165">
        <v>12.5</v>
      </c>
      <c r="C35" s="165">
        <v>10.5</v>
      </c>
      <c r="D35" s="68">
        <v>24</v>
      </c>
      <c r="E35" s="52">
        <f t="shared" si="1"/>
        <v>32.4</v>
      </c>
      <c r="F35" s="51">
        <f t="shared" ref="F35:F40" si="2">(B35*E35)/1000</f>
        <v>0.40500000000000003</v>
      </c>
      <c r="G35" s="51"/>
      <c r="H35" s="41"/>
      <c r="I35" s="41"/>
      <c r="J35" s="41"/>
      <c r="K35" s="41"/>
      <c r="L35" s="41"/>
    </row>
    <row r="36" spans="1:12" ht="15" x14ac:dyDescent="0.2">
      <c r="A36" s="200" t="s">
        <v>220</v>
      </c>
      <c r="B36" s="165">
        <v>20</v>
      </c>
      <c r="C36" s="165">
        <v>20</v>
      </c>
      <c r="D36" s="68">
        <v>47</v>
      </c>
      <c r="E36" s="52">
        <f t="shared" si="1"/>
        <v>63.45</v>
      </c>
      <c r="F36" s="51">
        <f t="shared" si="2"/>
        <v>1.2689999999999999</v>
      </c>
      <c r="G36" s="51"/>
      <c r="H36" s="41"/>
      <c r="I36" s="41"/>
      <c r="J36" s="41"/>
      <c r="K36" s="41"/>
      <c r="L36" s="41"/>
    </row>
    <row r="37" spans="1:12" ht="15" x14ac:dyDescent="0.2">
      <c r="A37" s="199" t="s">
        <v>201</v>
      </c>
      <c r="B37" s="165">
        <v>5</v>
      </c>
      <c r="C37" s="165">
        <v>5</v>
      </c>
      <c r="D37" s="68">
        <v>157</v>
      </c>
      <c r="E37" s="52">
        <f t="shared" si="1"/>
        <v>211.95</v>
      </c>
      <c r="F37" s="51">
        <f>(B37*E37)/1000</f>
        <v>1.05975</v>
      </c>
      <c r="G37" s="51"/>
      <c r="H37" s="41"/>
      <c r="I37" s="41"/>
      <c r="J37" s="41"/>
      <c r="K37" s="41"/>
      <c r="L37" s="41"/>
    </row>
    <row r="38" spans="1:12" ht="15" x14ac:dyDescent="0.2">
      <c r="A38" s="199" t="s">
        <v>162</v>
      </c>
      <c r="B38" s="165">
        <v>12.5</v>
      </c>
      <c r="C38" s="165">
        <v>10</v>
      </c>
      <c r="D38" s="68">
        <v>30</v>
      </c>
      <c r="E38" s="52">
        <f t="shared" si="1"/>
        <v>40.5</v>
      </c>
      <c r="F38" s="51">
        <f>(B38*E38)/1000</f>
        <v>0.50624999999999998</v>
      </c>
      <c r="G38" s="51"/>
      <c r="H38" s="41"/>
      <c r="I38" s="41"/>
      <c r="J38" s="41"/>
      <c r="K38" s="41"/>
      <c r="L38" s="41"/>
    </row>
    <row r="39" spans="1:12" ht="15" x14ac:dyDescent="0.2">
      <c r="A39" s="199" t="s">
        <v>168</v>
      </c>
      <c r="B39" s="165">
        <v>0.7</v>
      </c>
      <c r="C39" s="165">
        <v>0.7</v>
      </c>
      <c r="D39" s="68">
        <v>17</v>
      </c>
      <c r="E39" s="52">
        <f t="shared" si="1"/>
        <v>22.95</v>
      </c>
      <c r="F39" s="51">
        <f>(B39*E39)/1000</f>
        <v>1.6064999999999999E-2</v>
      </c>
      <c r="G39" s="51"/>
      <c r="H39" s="41"/>
      <c r="I39" s="41"/>
      <c r="J39" s="41"/>
      <c r="K39" s="41"/>
      <c r="L39" s="41"/>
    </row>
    <row r="40" spans="1:12" ht="15" x14ac:dyDescent="0.2">
      <c r="A40" s="199" t="s">
        <v>173</v>
      </c>
      <c r="B40" s="165">
        <v>150</v>
      </c>
      <c r="C40" s="165">
        <v>150</v>
      </c>
      <c r="D40" s="68"/>
      <c r="E40" s="52"/>
      <c r="F40" s="51">
        <f t="shared" si="2"/>
        <v>0</v>
      </c>
      <c r="G40" s="51"/>
      <c r="H40" s="41"/>
      <c r="I40" s="41"/>
      <c r="J40" s="41"/>
      <c r="K40" s="41"/>
      <c r="L40" s="41"/>
    </row>
    <row r="41" spans="1:12" x14ac:dyDescent="0.2">
      <c r="A41" s="72" t="s">
        <v>143</v>
      </c>
      <c r="B41" s="421" t="s">
        <v>185</v>
      </c>
      <c r="C41" s="421"/>
      <c r="D41" s="52"/>
      <c r="E41" s="52"/>
      <c r="F41" s="51"/>
      <c r="G41" s="62">
        <f>F34+F35+F36+F37+F38+F39</f>
        <v>8.4198149999999998</v>
      </c>
      <c r="H41" s="41"/>
      <c r="I41" s="41"/>
      <c r="J41" s="41"/>
      <c r="K41" s="41"/>
      <c r="L41" s="41"/>
    </row>
    <row r="42" spans="1:12" x14ac:dyDescent="0.2">
      <c r="A42" s="381" t="s">
        <v>94</v>
      </c>
      <c r="B42" s="382"/>
      <c r="C42" s="382"/>
      <c r="D42" s="382"/>
      <c r="E42" s="382"/>
      <c r="F42" s="382"/>
      <c r="G42" s="382"/>
      <c r="H42" s="382"/>
      <c r="I42" s="382"/>
      <c r="J42" s="382"/>
      <c r="K42" s="382"/>
      <c r="L42" s="383"/>
    </row>
    <row r="43" spans="1:12" x14ac:dyDescent="0.2">
      <c r="A43" s="201" t="s">
        <v>150</v>
      </c>
      <c r="B43" s="184">
        <v>8.1</v>
      </c>
      <c r="C43" s="184">
        <v>8.1</v>
      </c>
      <c r="D43" s="68">
        <v>395.5</v>
      </c>
      <c r="E43" s="52">
        <f>D43/100*35+D43</f>
        <v>533.92499999999995</v>
      </c>
      <c r="F43" s="51">
        <f>(B43*E43)/1000</f>
        <v>4.3247924999999992</v>
      </c>
      <c r="G43" s="51"/>
      <c r="H43" s="41"/>
      <c r="I43" s="41"/>
      <c r="J43" s="41"/>
      <c r="K43" s="41"/>
      <c r="L43" s="41"/>
    </row>
    <row r="44" spans="1:12" x14ac:dyDescent="0.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x14ac:dyDescent="0.2">
      <c r="A45" s="201" t="s">
        <v>158</v>
      </c>
      <c r="B45" s="184">
        <v>0.3</v>
      </c>
      <c r="C45" s="184">
        <v>0.3</v>
      </c>
      <c r="D45" s="68">
        <v>17</v>
      </c>
      <c r="E45" s="52">
        <f t="shared" si="3"/>
        <v>22.95</v>
      </c>
      <c r="F45" s="51">
        <f t="shared" si="4"/>
        <v>6.8849999999999996E-3</v>
      </c>
      <c r="G45" s="51"/>
      <c r="H45" s="41"/>
      <c r="I45" s="41"/>
      <c r="J45" s="41"/>
      <c r="K45" s="41"/>
      <c r="L45" s="41"/>
    </row>
    <row r="46" spans="1:12" x14ac:dyDescent="0.2">
      <c r="A46" s="201" t="s">
        <v>159</v>
      </c>
      <c r="B46" s="184">
        <v>130</v>
      </c>
      <c r="C46" s="184">
        <v>93.6</v>
      </c>
      <c r="D46" s="68">
        <v>45</v>
      </c>
      <c r="E46" s="52">
        <f t="shared" si="3"/>
        <v>60.75</v>
      </c>
      <c r="F46" s="51">
        <f t="shared" si="4"/>
        <v>7.8975</v>
      </c>
      <c r="G46" s="51"/>
      <c r="H46" s="41"/>
      <c r="I46" s="41"/>
      <c r="J46" s="41"/>
      <c r="K46" s="41"/>
      <c r="L46" s="41"/>
    </row>
    <row r="47" spans="1:12" x14ac:dyDescent="0.2">
      <c r="A47" s="201" t="s">
        <v>193</v>
      </c>
      <c r="B47" s="184">
        <v>8.1</v>
      </c>
      <c r="C47" s="184">
        <v>8.1</v>
      </c>
      <c r="D47" s="68">
        <v>144</v>
      </c>
      <c r="E47" s="52">
        <f t="shared" si="3"/>
        <v>194.4</v>
      </c>
      <c r="F47" s="51">
        <f t="shared" si="4"/>
        <v>1.5746399999999998</v>
      </c>
      <c r="G47" s="51"/>
      <c r="H47" s="41"/>
      <c r="I47" s="41"/>
      <c r="J47" s="41"/>
      <c r="K47" s="41"/>
      <c r="L47" s="41"/>
    </row>
    <row r="48" spans="1:12" x14ac:dyDescent="0.2">
      <c r="A48" s="201" t="s">
        <v>162</v>
      </c>
      <c r="B48" s="184">
        <v>15</v>
      </c>
      <c r="C48" s="184">
        <v>11</v>
      </c>
      <c r="D48" s="68">
        <v>30</v>
      </c>
      <c r="E48" s="52">
        <f t="shared" si="3"/>
        <v>40.5</v>
      </c>
      <c r="F48" s="51">
        <f t="shared" si="4"/>
        <v>0.60750000000000004</v>
      </c>
      <c r="G48" s="51"/>
      <c r="H48" s="41"/>
      <c r="I48" s="41"/>
      <c r="J48" s="41"/>
      <c r="K48" s="41"/>
      <c r="L48" s="41"/>
    </row>
    <row r="49" spans="1:12" x14ac:dyDescent="0.2">
      <c r="A49" s="201" t="s">
        <v>194</v>
      </c>
      <c r="B49" s="184">
        <v>75</v>
      </c>
      <c r="C49" s="184">
        <v>60</v>
      </c>
      <c r="D49" s="68">
        <v>184</v>
      </c>
      <c r="E49" s="52">
        <f t="shared" si="3"/>
        <v>248.4</v>
      </c>
      <c r="F49" s="51">
        <f t="shared" si="4"/>
        <v>18.63</v>
      </c>
      <c r="G49" s="51"/>
      <c r="H49" s="41"/>
      <c r="I49" s="41"/>
      <c r="J49" s="41"/>
      <c r="K49" s="41"/>
      <c r="L49" s="41"/>
    </row>
    <row r="50" spans="1:12" x14ac:dyDescent="0.2">
      <c r="A50" s="72" t="s">
        <v>143</v>
      </c>
      <c r="B50" s="389" t="s">
        <v>205</v>
      </c>
      <c r="C50" s="390"/>
      <c r="D50" s="73"/>
      <c r="E50" s="73"/>
      <c r="F50" s="74"/>
      <c r="G50" s="74">
        <v>45</v>
      </c>
      <c r="H50" s="131">
        <v>45</v>
      </c>
      <c r="I50" s="76"/>
      <c r="J50" s="76"/>
      <c r="K50" s="76"/>
      <c r="L50" s="76"/>
    </row>
    <row r="51" spans="1:12" x14ac:dyDescent="0.2">
      <c r="A51" s="381" t="s">
        <v>23</v>
      </c>
      <c r="B51" s="382"/>
      <c r="C51" s="382"/>
      <c r="D51" s="382"/>
      <c r="E51" s="382"/>
      <c r="F51" s="382"/>
      <c r="G51" s="382"/>
      <c r="H51" s="382"/>
      <c r="I51" s="382"/>
      <c r="J51" s="382"/>
      <c r="K51" s="382"/>
      <c r="L51" s="383"/>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79" t="s">
        <v>143</v>
      </c>
      <c r="B54" s="394">
        <v>200</v>
      </c>
      <c r="C54" s="395"/>
      <c r="D54" s="52"/>
      <c r="E54" s="52"/>
      <c r="F54" s="51"/>
      <c r="G54" s="62">
        <v>5</v>
      </c>
      <c r="H54" s="41"/>
      <c r="I54" s="41"/>
      <c r="J54" s="41"/>
      <c r="K54" s="41"/>
      <c r="L54" s="41"/>
    </row>
    <row r="55" spans="1:12" x14ac:dyDescent="0.2">
      <c r="A55" s="53" t="s">
        <v>163</v>
      </c>
      <c r="B55" s="80">
        <v>80</v>
      </c>
      <c r="C55" s="80">
        <v>80</v>
      </c>
      <c r="D55" s="396"/>
      <c r="E55" s="397"/>
      <c r="F55" s="397"/>
      <c r="G55" s="398"/>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96"/>
      <c r="E57" s="397"/>
      <c r="F57" s="397"/>
      <c r="G57" s="398"/>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96" t="s">
        <v>133</v>
      </c>
      <c r="B59" s="397"/>
      <c r="C59" s="397"/>
      <c r="D59" s="398"/>
      <c r="E59" s="68"/>
      <c r="F59" s="51"/>
      <c r="G59" s="82">
        <f>G32+G41+H50+G54+F56+F58</f>
        <v>71.779814999999999</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B32:C32"/>
    <mergeCell ref="A17:L17"/>
    <mergeCell ref="A59:D59"/>
    <mergeCell ref="B50:C50"/>
    <mergeCell ref="A51:L51"/>
    <mergeCell ref="B54:C54"/>
    <mergeCell ref="D55:G55"/>
    <mergeCell ref="D57:G57"/>
    <mergeCell ref="A42:L42"/>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A13:L13"/>
    <mergeCell ref="A5:L5"/>
    <mergeCell ref="B2:B3"/>
    <mergeCell ref="D2:D3"/>
    <mergeCell ref="H2:L2"/>
    <mergeCell ref="A2:A3"/>
    <mergeCell ref="A4:L4"/>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5"/>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80" t="s">
        <v>226</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225</v>
      </c>
      <c r="B4" s="400"/>
      <c r="C4" s="400"/>
      <c r="D4" s="400"/>
      <c r="E4" s="400"/>
      <c r="F4" s="400"/>
      <c r="G4" s="400"/>
      <c r="H4" s="400"/>
      <c r="I4" s="400"/>
      <c r="J4" s="400"/>
      <c r="K4" s="400"/>
      <c r="L4" s="400"/>
    </row>
    <row r="5" spans="1:12" ht="13.5" customHeight="1" x14ac:dyDescent="0.2">
      <c r="A5" s="381" t="s">
        <v>222</v>
      </c>
      <c r="B5" s="382"/>
      <c r="C5" s="382"/>
      <c r="D5" s="382"/>
      <c r="E5" s="382"/>
      <c r="F5" s="382"/>
      <c r="G5" s="382"/>
      <c r="H5" s="382"/>
      <c r="I5" s="382"/>
      <c r="J5" s="382"/>
      <c r="K5" s="382"/>
      <c r="L5" s="383"/>
    </row>
    <row r="6" spans="1:12" ht="15.75" customHeight="1" x14ac:dyDescent="0.2">
      <c r="A6" s="46" t="s">
        <v>223</v>
      </c>
      <c r="B6" s="47">
        <v>54</v>
      </c>
      <c r="C6" s="48">
        <v>50</v>
      </c>
      <c r="D6" s="49">
        <v>97</v>
      </c>
      <c r="E6" s="49">
        <f>D6/100*35+D6</f>
        <v>130.94999999999999</v>
      </c>
      <c r="F6" s="50">
        <f>(B6*E6)/1000</f>
        <v>7.071299999999999</v>
      </c>
      <c r="G6" s="51"/>
      <c r="H6" s="52"/>
      <c r="I6" s="52"/>
      <c r="J6" s="52"/>
      <c r="K6" s="52"/>
      <c r="L6" s="52"/>
    </row>
    <row r="7" spans="1:12" ht="15.75" customHeight="1" x14ac:dyDescent="0.2">
      <c r="A7" s="46" t="s">
        <v>140</v>
      </c>
      <c r="B7" s="47">
        <v>250</v>
      </c>
      <c r="C7" s="48">
        <v>250</v>
      </c>
      <c r="D7" s="49">
        <v>62</v>
      </c>
      <c r="E7" s="49">
        <f>D7/100*35+D7</f>
        <v>83.7</v>
      </c>
      <c r="F7" s="50">
        <f>(B7*E7)/1000</f>
        <v>20.925000000000001</v>
      </c>
      <c r="G7" s="51"/>
      <c r="H7" s="52"/>
      <c r="I7" s="52"/>
      <c r="J7" s="52"/>
      <c r="K7" s="52"/>
      <c r="L7" s="52"/>
    </row>
    <row r="8" spans="1:12" ht="15.75" customHeight="1" x14ac:dyDescent="0.2">
      <c r="A8" s="46" t="s">
        <v>141</v>
      </c>
      <c r="B8" s="47">
        <v>15.1</v>
      </c>
      <c r="C8" s="48">
        <v>15.1</v>
      </c>
      <c r="D8" s="49">
        <v>55</v>
      </c>
      <c r="E8" s="49">
        <f>D8/100*35+D8</f>
        <v>74.25</v>
      </c>
      <c r="F8" s="50">
        <f>(B8*E8)/1000</f>
        <v>1.121175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147" t="s">
        <v>143</v>
      </c>
      <c r="B10" s="57"/>
      <c r="C10" s="391" t="s">
        <v>29</v>
      </c>
      <c r="D10" s="382"/>
      <c r="E10" s="382"/>
      <c r="F10" s="383"/>
      <c r="G10" s="54">
        <f>SUM(F6:F9)</f>
        <v>34.456724999999999</v>
      </c>
      <c r="H10" s="52">
        <v>5.34</v>
      </c>
      <c r="I10" s="52">
        <v>11.23</v>
      </c>
      <c r="J10" s="52">
        <v>35.1</v>
      </c>
      <c r="K10" s="52">
        <v>263</v>
      </c>
      <c r="L10" s="52">
        <v>1.23</v>
      </c>
    </row>
    <row r="11" spans="1:12" s="55" customFormat="1" ht="19.5" customHeight="1" x14ac:dyDescent="0.25">
      <c r="A11" s="384" t="s">
        <v>144</v>
      </c>
      <c r="B11" s="384"/>
      <c r="C11" s="384"/>
      <c r="D11" s="384"/>
      <c r="E11" s="384"/>
      <c r="F11" s="384"/>
      <c r="G11" s="384"/>
      <c r="H11" s="384"/>
      <c r="I11" s="384"/>
      <c r="J11" s="384"/>
      <c r="K11" s="384"/>
      <c r="L11" s="384"/>
    </row>
    <row r="12" spans="1:12" s="55" customFormat="1" ht="19.5" customHeight="1" x14ac:dyDescent="0.25">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x14ac:dyDescent="0.25">
      <c r="A13" s="384" t="s">
        <v>149</v>
      </c>
      <c r="B13" s="384"/>
      <c r="C13" s="384"/>
      <c r="D13" s="384"/>
      <c r="E13" s="384"/>
      <c r="F13" s="384"/>
      <c r="G13" s="384"/>
      <c r="H13" s="384"/>
      <c r="I13" s="384"/>
      <c r="J13" s="384"/>
      <c r="K13" s="384"/>
      <c r="L13" s="384"/>
    </row>
    <row r="14" spans="1:12" s="55" customFormat="1" ht="19.5" customHeight="1" x14ac:dyDescent="0.25">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x14ac:dyDescent="0.2">
      <c r="A15" s="381" t="s">
        <v>49</v>
      </c>
      <c r="B15" s="382"/>
      <c r="C15" s="382"/>
      <c r="D15" s="382"/>
      <c r="E15" s="382"/>
      <c r="F15" s="382"/>
      <c r="G15" s="382"/>
      <c r="H15" s="382"/>
      <c r="I15" s="382"/>
      <c r="J15" s="382"/>
      <c r="K15" s="382"/>
      <c r="L15" s="383"/>
    </row>
    <row r="16" spans="1:12" ht="16.5" customHeight="1" x14ac:dyDescent="0.2">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x14ac:dyDescent="0.2">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x14ac:dyDescent="0.2">
      <c r="A18" s="121" t="s">
        <v>181</v>
      </c>
      <c r="B18" s="52">
        <v>5</v>
      </c>
      <c r="C18" s="202">
        <v>5</v>
      </c>
      <c r="D18" s="123">
        <v>270</v>
      </c>
      <c r="E18" s="49">
        <f>D18/100*30+D18</f>
        <v>351</v>
      </c>
      <c r="F18" s="50">
        <f>(B18*E18)/1000</f>
        <v>1.7549999999999999</v>
      </c>
      <c r="G18" s="62"/>
      <c r="H18" s="52"/>
      <c r="I18" s="52"/>
      <c r="J18" s="52"/>
      <c r="K18" s="52"/>
      <c r="L18" s="52"/>
    </row>
    <row r="19" spans="1:12" ht="13.5" customHeight="1" x14ac:dyDescent="0.2">
      <c r="A19" s="53" t="s">
        <v>143</v>
      </c>
      <c r="B19" s="47"/>
      <c r="C19" s="381">
        <v>200</v>
      </c>
      <c r="D19" s="382"/>
      <c r="E19" s="382"/>
      <c r="F19" s="383"/>
      <c r="G19" s="54">
        <f>F15+F16+F17+F18</f>
        <v>16.763499999999997</v>
      </c>
      <c r="H19" s="52">
        <v>5.34</v>
      </c>
      <c r="I19" s="52">
        <v>11.23</v>
      </c>
      <c r="J19" s="52">
        <v>35.1</v>
      </c>
      <c r="K19" s="52">
        <v>263</v>
      </c>
      <c r="L19" s="52">
        <v>1.23</v>
      </c>
    </row>
    <row r="20" spans="1:12" s="63" customFormat="1" ht="16.5" customHeight="1" x14ac:dyDescent="0.25">
      <c r="A20" s="391" t="s">
        <v>16</v>
      </c>
      <c r="B20" s="392"/>
      <c r="C20" s="392"/>
      <c r="D20" s="382"/>
      <c r="E20" s="382"/>
      <c r="F20" s="382"/>
      <c r="G20" s="382"/>
      <c r="H20" s="382"/>
      <c r="I20" s="382"/>
      <c r="J20" s="382"/>
      <c r="K20" s="382"/>
      <c r="L20" s="383"/>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x14ac:dyDescent="0.2">
      <c r="A22" s="402"/>
      <c r="B22" s="403"/>
      <c r="C22" s="403"/>
      <c r="D22" s="404"/>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x14ac:dyDescent="0.3">
      <c r="A23" s="386" t="s">
        <v>154</v>
      </c>
      <c r="B23" s="387"/>
      <c r="C23" s="387"/>
      <c r="D23" s="387"/>
      <c r="E23" s="387"/>
      <c r="F23" s="387"/>
      <c r="G23" s="387"/>
      <c r="H23" s="387"/>
      <c r="I23" s="387"/>
      <c r="J23" s="387"/>
      <c r="K23" s="387"/>
      <c r="L23" s="387"/>
    </row>
    <row r="24" spans="1:12" s="66" customFormat="1" x14ac:dyDescent="0.2">
      <c r="A24" s="381" t="s">
        <v>51</v>
      </c>
      <c r="B24" s="382"/>
      <c r="C24" s="382"/>
      <c r="D24" s="382"/>
      <c r="E24" s="382"/>
      <c r="F24" s="382"/>
      <c r="G24" s="382"/>
      <c r="H24" s="382"/>
      <c r="I24" s="382"/>
      <c r="J24" s="382"/>
      <c r="K24" s="382"/>
      <c r="L24" s="383"/>
    </row>
    <row r="25" spans="1:12" s="66" customFormat="1" x14ac:dyDescent="0.2">
      <c r="A25" s="124" t="s">
        <v>182</v>
      </c>
      <c r="B25" s="125">
        <v>67.8</v>
      </c>
      <c r="C25" s="125">
        <v>60</v>
      </c>
      <c r="D25" s="150">
        <v>75</v>
      </c>
      <c r="E25" s="52">
        <f>D25/100*55+D25</f>
        <v>116.25</v>
      </c>
      <c r="F25" s="51">
        <f>(B25*E25)/1000</f>
        <v>7.8817500000000003</v>
      </c>
      <c r="G25" s="51"/>
      <c r="H25" s="69"/>
      <c r="I25" s="69"/>
      <c r="J25" s="69"/>
      <c r="K25" s="69"/>
      <c r="L25" s="69"/>
    </row>
    <row r="26" spans="1:12" s="66" customFormat="1" x14ac:dyDescent="0.2">
      <c r="A26" s="124" t="s">
        <v>183</v>
      </c>
      <c r="B26" s="125">
        <v>67.8</v>
      </c>
      <c r="C26" s="125">
        <v>60</v>
      </c>
      <c r="D26" s="70">
        <v>60</v>
      </c>
      <c r="E26" s="52">
        <f>D26/100*55+D26</f>
        <v>93</v>
      </c>
      <c r="F26" s="51">
        <f>(B26*E26)/1000</f>
        <v>6.3053999999999997</v>
      </c>
      <c r="G26" s="62"/>
      <c r="H26" s="71"/>
      <c r="I26" s="71"/>
      <c r="J26" s="71"/>
      <c r="K26" s="71"/>
      <c r="L26" s="71"/>
    </row>
    <row r="27" spans="1:12" x14ac:dyDescent="0.2">
      <c r="A27" s="161" t="s">
        <v>143</v>
      </c>
      <c r="B27" s="389" t="s">
        <v>184</v>
      </c>
      <c r="C27" s="390"/>
      <c r="D27" s="52"/>
      <c r="E27" s="52"/>
      <c r="F27" s="51"/>
      <c r="G27" s="62">
        <v>10</v>
      </c>
      <c r="H27" s="41"/>
      <c r="I27" s="41"/>
      <c r="J27" s="41"/>
      <c r="K27" s="41"/>
      <c r="L27" s="41"/>
    </row>
    <row r="28" spans="1:12" ht="15.75" customHeight="1" x14ac:dyDescent="0.2">
      <c r="A28" s="381" t="s">
        <v>70</v>
      </c>
      <c r="B28" s="382"/>
      <c r="C28" s="382"/>
      <c r="D28" s="382"/>
      <c r="E28" s="382"/>
      <c r="F28" s="382"/>
      <c r="G28" s="382"/>
      <c r="H28" s="382"/>
      <c r="I28" s="382"/>
      <c r="J28" s="382"/>
      <c r="K28" s="382"/>
      <c r="L28" s="383"/>
    </row>
    <row r="29" spans="1:12" ht="15" x14ac:dyDescent="0.2">
      <c r="A29" s="164" t="s">
        <v>159</v>
      </c>
      <c r="B29" s="165">
        <v>50</v>
      </c>
      <c r="C29" s="165">
        <v>36</v>
      </c>
      <c r="D29" s="52">
        <v>45</v>
      </c>
      <c r="E29" s="52">
        <f t="shared" ref="E29:E34" si="1">D29/100*35+D29</f>
        <v>60.75</v>
      </c>
      <c r="F29" s="51">
        <f>(B29*E29)/1000</f>
        <v>3.0375000000000001</v>
      </c>
      <c r="G29" s="51"/>
      <c r="H29" s="41"/>
      <c r="I29" s="41"/>
      <c r="J29" s="41"/>
      <c r="K29" s="41"/>
      <c r="L29" s="41"/>
    </row>
    <row r="30" spans="1:12" ht="15" x14ac:dyDescent="0.2">
      <c r="A30" s="164" t="s">
        <v>162</v>
      </c>
      <c r="B30" s="165">
        <v>15</v>
      </c>
      <c r="C30" s="165">
        <v>12</v>
      </c>
      <c r="D30" s="52">
        <v>30</v>
      </c>
      <c r="E30" s="52">
        <f t="shared" si="1"/>
        <v>40.5</v>
      </c>
      <c r="F30" s="51">
        <f t="shared" ref="F30:F35" si="2">(B30*E30)/1000</f>
        <v>0.60750000000000004</v>
      </c>
      <c r="G30" s="51"/>
      <c r="H30" s="41"/>
      <c r="I30" s="41"/>
      <c r="J30" s="41"/>
      <c r="K30" s="41"/>
      <c r="L30" s="41"/>
    </row>
    <row r="31" spans="1:12" ht="16.5" x14ac:dyDescent="0.2">
      <c r="A31" s="77" t="s">
        <v>161</v>
      </c>
      <c r="B31" s="165">
        <v>19</v>
      </c>
      <c r="C31" s="165">
        <v>15.96</v>
      </c>
      <c r="D31" s="52">
        <v>24</v>
      </c>
      <c r="E31" s="52">
        <f t="shared" si="1"/>
        <v>32.4</v>
      </c>
      <c r="F31" s="51">
        <f t="shared" si="2"/>
        <v>0.61560000000000004</v>
      </c>
      <c r="G31" s="51"/>
      <c r="H31" s="41"/>
      <c r="I31" s="41"/>
      <c r="J31" s="41"/>
      <c r="K31" s="41"/>
      <c r="L31" s="41"/>
    </row>
    <row r="32" spans="1:12" ht="16.5" x14ac:dyDescent="0.2">
      <c r="A32" s="77" t="s">
        <v>201</v>
      </c>
      <c r="B32" s="126">
        <v>3</v>
      </c>
      <c r="C32" s="126">
        <v>3</v>
      </c>
      <c r="D32" s="52">
        <v>157</v>
      </c>
      <c r="E32" s="52">
        <f t="shared" si="1"/>
        <v>211.95</v>
      </c>
      <c r="F32" s="51">
        <f t="shared" si="2"/>
        <v>0.63584999999999992</v>
      </c>
      <c r="G32" s="51"/>
      <c r="H32" s="41"/>
      <c r="I32" s="41"/>
      <c r="J32" s="41"/>
      <c r="K32" s="41"/>
      <c r="L32" s="41"/>
    </row>
    <row r="33" spans="1:12" ht="16.5" x14ac:dyDescent="0.2">
      <c r="A33" s="77" t="s">
        <v>160</v>
      </c>
      <c r="B33" s="165">
        <v>35</v>
      </c>
      <c r="C33" s="165">
        <v>35</v>
      </c>
      <c r="D33" s="52">
        <v>32</v>
      </c>
      <c r="E33" s="52">
        <f t="shared" si="1"/>
        <v>43.2</v>
      </c>
      <c r="F33" s="51">
        <f t="shared" si="2"/>
        <v>1.512</v>
      </c>
      <c r="G33" s="51"/>
      <c r="H33" s="41"/>
      <c r="I33" s="41"/>
      <c r="J33" s="41"/>
      <c r="K33" s="41"/>
      <c r="L33" s="41"/>
    </row>
    <row r="34" spans="1:12" ht="16.5" x14ac:dyDescent="0.2">
      <c r="A34" s="77" t="s">
        <v>168</v>
      </c>
      <c r="B34" s="126">
        <v>0.25</v>
      </c>
      <c r="C34" s="126">
        <v>0.25</v>
      </c>
      <c r="D34" s="52">
        <v>17</v>
      </c>
      <c r="E34" s="52">
        <f t="shared" si="1"/>
        <v>22.95</v>
      </c>
      <c r="F34" s="51">
        <f t="shared" si="2"/>
        <v>5.7374999999999995E-3</v>
      </c>
      <c r="G34" s="51"/>
      <c r="H34" s="41"/>
      <c r="I34" s="41"/>
      <c r="J34" s="41"/>
      <c r="K34" s="41"/>
      <c r="L34" s="41"/>
    </row>
    <row r="35" spans="1:12" ht="16.5" x14ac:dyDescent="0.2">
      <c r="A35" s="77" t="s">
        <v>173</v>
      </c>
      <c r="B35" s="126">
        <v>150</v>
      </c>
      <c r="C35" s="126">
        <v>150</v>
      </c>
      <c r="D35" s="52"/>
      <c r="E35" s="52"/>
      <c r="F35" s="51">
        <f t="shared" si="2"/>
        <v>0</v>
      </c>
      <c r="G35" s="51"/>
      <c r="H35" s="41"/>
      <c r="I35" s="41"/>
      <c r="J35" s="41"/>
      <c r="K35" s="41"/>
      <c r="L35" s="41"/>
    </row>
    <row r="36" spans="1:12" x14ac:dyDescent="0.2">
      <c r="A36" s="203" t="s">
        <v>143</v>
      </c>
      <c r="B36" s="416" t="s">
        <v>185</v>
      </c>
      <c r="C36" s="416"/>
      <c r="D36" s="52"/>
      <c r="E36" s="52"/>
      <c r="F36" s="51"/>
      <c r="G36" s="62">
        <f>F29+F30+F31+F32+F33+F34</f>
        <v>6.4141875000000006</v>
      </c>
      <c r="H36" s="41"/>
      <c r="I36" s="41"/>
      <c r="J36" s="41"/>
      <c r="K36" s="41"/>
      <c r="L36" s="41"/>
    </row>
    <row r="37" spans="1:12" x14ac:dyDescent="0.2">
      <c r="A37" s="381" t="s">
        <v>38</v>
      </c>
      <c r="B37" s="382"/>
      <c r="C37" s="382"/>
      <c r="D37" s="382"/>
      <c r="E37" s="382"/>
      <c r="F37" s="382"/>
      <c r="G37" s="382"/>
      <c r="H37" s="382"/>
      <c r="I37" s="382"/>
      <c r="J37" s="382"/>
      <c r="K37" s="382"/>
      <c r="L37" s="383"/>
    </row>
    <row r="38" spans="1:12" x14ac:dyDescent="0.2">
      <c r="A38" s="67" t="s">
        <v>139</v>
      </c>
      <c r="B38" s="52">
        <v>72</v>
      </c>
      <c r="C38" s="52">
        <v>71.28</v>
      </c>
      <c r="D38" s="52">
        <v>64</v>
      </c>
      <c r="E38" s="52">
        <f>D38/100*30+D38</f>
        <v>83.2</v>
      </c>
      <c r="F38" s="51">
        <f>(B38*E38)/1000</f>
        <v>5.9904000000000002</v>
      </c>
      <c r="G38" s="51"/>
      <c r="H38" s="41"/>
      <c r="I38" s="41"/>
      <c r="J38" s="41"/>
      <c r="K38" s="41"/>
      <c r="L38" s="41"/>
    </row>
    <row r="39" spans="1:12" x14ac:dyDescent="0.2">
      <c r="A39" s="67" t="s">
        <v>142</v>
      </c>
      <c r="B39" s="52">
        <v>2</v>
      </c>
      <c r="C39" s="52">
        <v>2</v>
      </c>
      <c r="D39" s="52">
        <v>395.5</v>
      </c>
      <c r="E39" s="52">
        <f>D39/100*30+D39</f>
        <v>514.15</v>
      </c>
      <c r="F39" s="51">
        <f>(B39*E39)/1000</f>
        <v>1.0283</v>
      </c>
      <c r="G39" s="51"/>
      <c r="H39" s="41"/>
      <c r="I39" s="41"/>
      <c r="J39" s="41"/>
      <c r="K39" s="41"/>
      <c r="L39" s="41"/>
    </row>
    <row r="40" spans="1:12" x14ac:dyDescent="0.2">
      <c r="A40" s="67" t="s">
        <v>168</v>
      </c>
      <c r="B40" s="52">
        <v>0.7</v>
      </c>
      <c r="C40" s="52">
        <v>0.7</v>
      </c>
      <c r="D40" s="52">
        <v>17</v>
      </c>
      <c r="E40" s="52">
        <f>D40/100*30+D40</f>
        <v>22.1</v>
      </c>
      <c r="F40" s="51">
        <f>(B40*E40)/1000</f>
        <v>1.5470000000000001E-2</v>
      </c>
      <c r="G40" s="51"/>
      <c r="H40" s="41"/>
      <c r="I40" s="41"/>
      <c r="J40" s="41"/>
      <c r="K40" s="41"/>
      <c r="L40" s="41"/>
    </row>
    <row r="41" spans="1:12" x14ac:dyDescent="0.2">
      <c r="A41" s="161" t="s">
        <v>143</v>
      </c>
      <c r="B41" s="389" t="s">
        <v>187</v>
      </c>
      <c r="C41" s="390"/>
      <c r="D41" s="52"/>
      <c r="E41" s="52"/>
      <c r="F41" s="51"/>
      <c r="G41" s="51">
        <v>15</v>
      </c>
      <c r="H41" s="41"/>
      <c r="I41" s="41"/>
      <c r="J41" s="41"/>
      <c r="K41" s="41"/>
      <c r="L41" s="41"/>
    </row>
    <row r="42" spans="1:12" x14ac:dyDescent="0.2">
      <c r="A42" s="391" t="s">
        <v>97</v>
      </c>
      <c r="B42" s="392"/>
      <c r="C42" s="392"/>
      <c r="D42" s="392"/>
      <c r="E42" s="392"/>
      <c r="F42" s="392"/>
      <c r="G42" s="392"/>
      <c r="H42" s="392"/>
      <c r="I42" s="392"/>
      <c r="J42" s="392"/>
      <c r="K42" s="392"/>
      <c r="L42" s="393"/>
    </row>
    <row r="43" spans="1:12" ht="16.5" x14ac:dyDescent="0.2">
      <c r="A43" s="77" t="s">
        <v>175</v>
      </c>
      <c r="B43" s="16">
        <v>95</v>
      </c>
      <c r="C43" s="16">
        <v>55.77</v>
      </c>
      <c r="D43" s="52">
        <v>184</v>
      </c>
      <c r="E43" s="52">
        <f>D43/100*30+D43</f>
        <v>239.2</v>
      </c>
      <c r="F43" s="51">
        <f>(B43*E43)/1000</f>
        <v>22.724</v>
      </c>
      <c r="G43" s="51"/>
      <c r="H43" s="41"/>
      <c r="I43" s="41"/>
      <c r="J43" s="41"/>
      <c r="K43" s="41"/>
      <c r="L43" s="41"/>
    </row>
    <row r="44" spans="1:12" ht="16.5" x14ac:dyDescent="0.2">
      <c r="A44" s="77" t="s">
        <v>245</v>
      </c>
      <c r="B44" s="16">
        <v>22</v>
      </c>
      <c r="C44" s="16">
        <v>22</v>
      </c>
      <c r="D44" s="52">
        <v>58</v>
      </c>
      <c r="E44" s="52">
        <f>D44/100*30+D44</f>
        <v>75.400000000000006</v>
      </c>
      <c r="F44" s="51">
        <f>(B44*E44)/1000</f>
        <v>1.6588000000000003</v>
      </c>
      <c r="G44" s="51"/>
      <c r="H44" s="41"/>
      <c r="I44" s="41"/>
      <c r="J44" s="41"/>
      <c r="K44" s="41"/>
      <c r="L44" s="41"/>
    </row>
    <row r="45" spans="1:12" ht="16.5" x14ac:dyDescent="0.2">
      <c r="A45" s="77" t="s">
        <v>157</v>
      </c>
      <c r="B45" s="16">
        <v>2</v>
      </c>
      <c r="C45" s="16">
        <v>2</v>
      </c>
      <c r="D45" s="52">
        <v>157</v>
      </c>
      <c r="E45" s="52">
        <f>D45/100*30+D45</f>
        <v>204.1</v>
      </c>
      <c r="F45" s="51">
        <f>(B45*E45)/1000</f>
        <v>0.40820000000000001</v>
      </c>
      <c r="G45" s="51"/>
      <c r="H45" s="41"/>
      <c r="I45" s="41"/>
      <c r="J45" s="41"/>
      <c r="K45" s="41"/>
      <c r="L45" s="41"/>
    </row>
    <row r="46" spans="1:12" ht="16.5" x14ac:dyDescent="0.2">
      <c r="A46" s="77" t="s">
        <v>246</v>
      </c>
      <c r="B46" s="16">
        <v>13</v>
      </c>
      <c r="C46" s="16">
        <v>13</v>
      </c>
      <c r="D46" s="52">
        <v>62</v>
      </c>
      <c r="E46" s="52">
        <f>D46/100*30+D46</f>
        <v>80.599999999999994</v>
      </c>
      <c r="F46" s="51">
        <f>(B46*E46)/1000</f>
        <v>1.0478000000000001</v>
      </c>
      <c r="G46" s="51"/>
      <c r="H46" s="41"/>
      <c r="I46" s="41"/>
      <c r="J46" s="41"/>
      <c r="K46" s="41"/>
      <c r="L46" s="41"/>
    </row>
    <row r="47" spans="1:12" ht="16.5" x14ac:dyDescent="0.2">
      <c r="A47" s="77" t="s">
        <v>158</v>
      </c>
      <c r="B47" s="16">
        <v>1</v>
      </c>
      <c r="C47" s="16">
        <v>1</v>
      </c>
      <c r="D47" s="52">
        <v>17</v>
      </c>
      <c r="E47" s="52">
        <f>D47/100*30+D47</f>
        <v>22.1</v>
      </c>
      <c r="F47" s="51">
        <f>(B47*E47)/1000</f>
        <v>2.2100000000000002E-2</v>
      </c>
      <c r="G47" s="51"/>
      <c r="H47" s="41"/>
      <c r="I47" s="41"/>
      <c r="J47" s="41"/>
      <c r="K47" s="41"/>
      <c r="L47" s="41"/>
    </row>
    <row r="48" spans="1:12" ht="15" customHeight="1" x14ac:dyDescent="0.2">
      <c r="A48" s="161" t="s">
        <v>143</v>
      </c>
      <c r="B48" s="389">
        <v>90</v>
      </c>
      <c r="C48" s="390"/>
      <c r="D48" s="73"/>
      <c r="E48" s="73"/>
      <c r="F48" s="74"/>
      <c r="G48" s="62">
        <v>35</v>
      </c>
      <c r="H48" s="41"/>
      <c r="I48" s="41"/>
      <c r="J48" s="41"/>
      <c r="K48" s="41"/>
      <c r="L48" s="41"/>
    </row>
    <row r="49" spans="1:12" x14ac:dyDescent="0.2">
      <c r="A49" s="381" t="s">
        <v>23</v>
      </c>
      <c r="B49" s="382"/>
      <c r="C49" s="382"/>
      <c r="D49" s="382"/>
      <c r="E49" s="382"/>
      <c r="F49" s="382"/>
      <c r="G49" s="382"/>
      <c r="H49" s="382"/>
      <c r="I49" s="382"/>
      <c r="J49" s="382"/>
      <c r="K49" s="382"/>
      <c r="L49" s="383"/>
    </row>
    <row r="50" spans="1:12" x14ac:dyDescent="0.2">
      <c r="A50" s="78" t="s">
        <v>176</v>
      </c>
      <c r="B50" s="47">
        <v>25</v>
      </c>
      <c r="C50" s="47">
        <v>25</v>
      </c>
      <c r="D50" s="52">
        <v>97</v>
      </c>
      <c r="E50" s="52">
        <f>D50/100*30+D50</f>
        <v>126.1</v>
      </c>
      <c r="F50" s="51">
        <f>(B50*E50)/1000</f>
        <v>3.1524999999999999</v>
      </c>
      <c r="G50" s="51"/>
      <c r="H50" s="41"/>
      <c r="I50" s="41"/>
      <c r="J50" s="41"/>
      <c r="K50" s="41"/>
      <c r="L50" s="41"/>
    </row>
    <row r="51" spans="1:12" x14ac:dyDescent="0.2">
      <c r="A51" s="78" t="s">
        <v>147</v>
      </c>
      <c r="B51" s="47">
        <v>15</v>
      </c>
      <c r="C51" s="47">
        <v>15</v>
      </c>
      <c r="D51" s="52">
        <v>55</v>
      </c>
      <c r="E51" s="52">
        <f>D51/100*30+D51</f>
        <v>71.5</v>
      </c>
      <c r="F51" s="51">
        <f>(B51*E51)/1000</f>
        <v>1.0725</v>
      </c>
      <c r="G51" s="51"/>
      <c r="H51" s="41"/>
      <c r="I51" s="41"/>
      <c r="J51" s="41"/>
      <c r="K51" s="41"/>
      <c r="L51" s="41"/>
    </row>
    <row r="52" spans="1:12" x14ac:dyDescent="0.2">
      <c r="A52" s="203" t="s">
        <v>143</v>
      </c>
      <c r="B52" s="394">
        <v>200</v>
      </c>
      <c r="C52" s="395"/>
      <c r="D52" s="52"/>
      <c r="E52" s="52"/>
      <c r="F52" s="51"/>
      <c r="G52" s="62">
        <v>5</v>
      </c>
      <c r="H52" s="41"/>
      <c r="I52" s="41"/>
      <c r="J52" s="41"/>
      <c r="K52" s="41"/>
      <c r="L52" s="41"/>
    </row>
    <row r="53" spans="1:12" x14ac:dyDescent="0.2">
      <c r="A53" s="53" t="s">
        <v>163</v>
      </c>
      <c r="B53" s="80">
        <v>80</v>
      </c>
      <c r="C53" s="80">
        <v>80</v>
      </c>
      <c r="D53" s="396"/>
      <c r="E53" s="397"/>
      <c r="F53" s="397"/>
      <c r="G53" s="398"/>
      <c r="H53" s="41"/>
      <c r="I53" s="41"/>
      <c r="J53" s="41"/>
      <c r="K53" s="41"/>
      <c r="L53" s="81"/>
    </row>
    <row r="54" spans="1:12" x14ac:dyDescent="0.2">
      <c r="A54" s="46" t="s">
        <v>163</v>
      </c>
      <c r="B54" s="47">
        <v>30</v>
      </c>
      <c r="C54" s="47">
        <v>30</v>
      </c>
      <c r="D54" s="52">
        <v>40</v>
      </c>
      <c r="E54" s="52">
        <f>D54/100*30+D54</f>
        <v>52</v>
      </c>
      <c r="F54" s="51">
        <v>1.5</v>
      </c>
      <c r="G54" s="51"/>
      <c r="H54" s="41"/>
      <c r="I54" s="41"/>
      <c r="J54" s="41"/>
      <c r="K54" s="41"/>
      <c r="L54" s="81"/>
    </row>
    <row r="55" spans="1:12" x14ac:dyDescent="0.2">
      <c r="A55" s="53" t="s">
        <v>164</v>
      </c>
      <c r="B55" s="80">
        <v>30</v>
      </c>
      <c r="C55" s="80">
        <v>30</v>
      </c>
      <c r="D55" s="396"/>
      <c r="E55" s="397"/>
      <c r="F55" s="397"/>
      <c r="G55" s="398"/>
      <c r="H55" s="41"/>
      <c r="I55" s="41"/>
      <c r="J55" s="41"/>
      <c r="K55" s="41"/>
      <c r="L55" s="81"/>
    </row>
    <row r="56" spans="1:12" x14ac:dyDescent="0.2">
      <c r="A56" s="53" t="s">
        <v>164</v>
      </c>
      <c r="B56" s="80">
        <v>30</v>
      </c>
      <c r="C56" s="80">
        <v>30</v>
      </c>
      <c r="D56" s="52">
        <v>44</v>
      </c>
      <c r="E56" s="52">
        <f>D56/100*30+D56</f>
        <v>57.2</v>
      </c>
      <c r="F56" s="51">
        <v>1.5</v>
      </c>
      <c r="G56" s="62"/>
      <c r="H56" s="41"/>
      <c r="I56" s="41"/>
      <c r="J56" s="41"/>
      <c r="K56" s="41"/>
      <c r="L56" s="81"/>
    </row>
    <row r="57" spans="1:12" ht="15" customHeight="1" x14ac:dyDescent="0.2">
      <c r="A57" s="396" t="s">
        <v>133</v>
      </c>
      <c r="B57" s="397"/>
      <c r="C57" s="397"/>
      <c r="D57" s="398"/>
      <c r="E57" s="150"/>
      <c r="F57" s="51"/>
      <c r="G57" s="82">
        <f>G27+G36+G41+G48+G52+F54+F56</f>
        <v>74.414187499999997</v>
      </c>
      <c r="H57" s="41"/>
      <c r="I57" s="41"/>
      <c r="J57" s="41"/>
      <c r="K57" s="41"/>
      <c r="L57" s="41"/>
    </row>
    <row r="58" spans="1:12" x14ac:dyDescent="0.2">
      <c r="A58" s="42"/>
      <c r="B58" s="42"/>
      <c r="C58" s="83"/>
      <c r="E58" s="43"/>
      <c r="F58" s="42"/>
      <c r="G58" s="42"/>
    </row>
    <row r="59" spans="1:12" x14ac:dyDescent="0.2">
      <c r="A59" s="42"/>
      <c r="B59" s="42"/>
      <c r="C59" s="83"/>
    </row>
    <row r="60" spans="1:12" x14ac:dyDescent="0.2">
      <c r="A60" s="42"/>
      <c r="B60" s="42"/>
      <c r="C60" s="83"/>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C485" s="83"/>
    </row>
    <row r="486" spans="1:3" x14ac:dyDescent="0.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sheetData>
  <mergeCells count="33">
    <mergeCell ref="J1:L1"/>
    <mergeCell ref="A4:L4"/>
    <mergeCell ref="D2:D3"/>
    <mergeCell ref="A2:A3"/>
    <mergeCell ref="A11:L11"/>
    <mergeCell ref="A1:I1"/>
    <mergeCell ref="F2:F3"/>
    <mergeCell ref="A15:L15"/>
    <mergeCell ref="G2:G3"/>
    <mergeCell ref="A22:D22"/>
    <mergeCell ref="A5:L5"/>
    <mergeCell ref="H2:L2"/>
    <mergeCell ref="C2:C3"/>
    <mergeCell ref="E2:E3"/>
    <mergeCell ref="B2:B3"/>
    <mergeCell ref="C10:F10"/>
    <mergeCell ref="A13:L1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topLeftCell="A36" workbookViewId="0">
      <selection activeCell="A36" sqref="A1:XFD1048576"/>
    </sheetView>
  </sheetViews>
  <sheetFormatPr defaultColWidth="9.140625" defaultRowHeight="15.75" x14ac:dyDescent="0.2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x14ac:dyDescent="0.25">
      <c r="A1" s="207"/>
      <c r="B1" s="208"/>
      <c r="C1" s="209"/>
      <c r="D1" s="209"/>
      <c r="E1" s="209"/>
      <c r="F1" s="209"/>
      <c r="G1" s="209"/>
      <c r="H1" s="209"/>
      <c r="I1" s="209"/>
    </row>
    <row r="2" spans="1:10" ht="21" customHeight="1" x14ac:dyDescent="0.25">
      <c r="A2" s="425" t="s">
        <v>104</v>
      </c>
      <c r="B2" s="425"/>
      <c r="C2" s="425"/>
      <c r="D2" s="425"/>
      <c r="E2" s="425"/>
      <c r="F2" s="425"/>
      <c r="G2" s="425"/>
      <c r="H2" s="425"/>
      <c r="I2" s="425"/>
    </row>
    <row r="3" spans="1:10" ht="25.5" customHeight="1" x14ac:dyDescent="0.25">
      <c r="A3" s="207"/>
      <c r="B3" s="210"/>
      <c r="C3" s="430" t="s">
        <v>0</v>
      </c>
      <c r="D3" s="430"/>
      <c r="E3" s="430"/>
      <c r="F3" s="430"/>
      <c r="G3" s="430"/>
      <c r="H3" s="209"/>
      <c r="I3" s="209"/>
    </row>
    <row r="4" spans="1:10" x14ac:dyDescent="0.25">
      <c r="A4" s="426" t="s">
        <v>1</v>
      </c>
      <c r="B4" s="427" t="s">
        <v>2</v>
      </c>
      <c r="C4" s="427" t="s">
        <v>3</v>
      </c>
      <c r="D4" s="426" t="s">
        <v>4</v>
      </c>
      <c r="E4" s="426" t="s">
        <v>5</v>
      </c>
      <c r="F4" s="428" t="s">
        <v>6</v>
      </c>
      <c r="G4" s="426" t="s">
        <v>7</v>
      </c>
      <c r="H4" s="428" t="s">
        <v>8</v>
      </c>
      <c r="I4" s="428" t="s">
        <v>9</v>
      </c>
    </row>
    <row r="5" spans="1:10" x14ac:dyDescent="0.25">
      <c r="A5" s="426"/>
      <c r="B5" s="427"/>
      <c r="C5" s="427"/>
      <c r="D5" s="426"/>
      <c r="E5" s="426"/>
      <c r="F5" s="428"/>
      <c r="G5" s="426"/>
      <c r="H5" s="428"/>
      <c r="I5" s="428"/>
    </row>
    <row r="6" spans="1:10" x14ac:dyDescent="0.25">
      <c r="A6" s="426"/>
      <c r="B6" s="211" t="s">
        <v>10</v>
      </c>
      <c r="C6" s="427"/>
      <c r="D6" s="212" t="s">
        <v>10</v>
      </c>
      <c r="E6" s="212" t="s">
        <v>10</v>
      </c>
      <c r="F6" s="213" t="s">
        <v>10</v>
      </c>
      <c r="G6" s="212" t="s">
        <v>11</v>
      </c>
      <c r="H6" s="428"/>
      <c r="I6" s="428"/>
    </row>
    <row r="7" spans="1:10" s="214" customFormat="1" ht="39.75" customHeight="1" x14ac:dyDescent="0.25">
      <c r="A7" s="215" t="s">
        <v>28</v>
      </c>
      <c r="B7" s="14" t="s">
        <v>29</v>
      </c>
      <c r="C7" s="216">
        <v>33.299999999999997</v>
      </c>
      <c r="D7" s="17">
        <v>5.2</v>
      </c>
      <c r="E7" s="17">
        <v>10.8</v>
      </c>
      <c r="F7" s="17">
        <v>30</v>
      </c>
      <c r="G7" s="52">
        <v>220</v>
      </c>
      <c r="H7" s="17" t="s">
        <v>30</v>
      </c>
      <c r="I7" s="217" t="s">
        <v>31</v>
      </c>
      <c r="J7" s="218" t="s">
        <v>33</v>
      </c>
    </row>
    <row r="8" spans="1:10" s="3" customFormat="1" ht="22.5" customHeight="1" x14ac:dyDescent="0.3">
      <c r="A8" s="134" t="s">
        <v>14</v>
      </c>
      <c r="B8" s="20">
        <v>10</v>
      </c>
      <c r="C8" s="15">
        <v>5.34</v>
      </c>
      <c r="D8" s="15">
        <v>0.1</v>
      </c>
      <c r="E8" s="15">
        <v>7.3</v>
      </c>
      <c r="F8" s="15">
        <v>0.1</v>
      </c>
      <c r="G8" s="15">
        <v>66.099999999999994</v>
      </c>
      <c r="H8" s="18" t="s">
        <v>12</v>
      </c>
      <c r="I8" s="18" t="s">
        <v>15</v>
      </c>
    </row>
    <row r="9" spans="1:10" s="2" customFormat="1" ht="24.75" customHeight="1" x14ac:dyDescent="0.25">
      <c r="A9" s="134" t="s">
        <v>32</v>
      </c>
      <c r="B9" s="18">
        <v>20</v>
      </c>
      <c r="C9" s="15">
        <v>11.77</v>
      </c>
      <c r="D9" s="15">
        <v>5.12</v>
      </c>
      <c r="E9" s="15">
        <v>5.22</v>
      </c>
      <c r="F9" s="15">
        <v>0</v>
      </c>
      <c r="G9" s="15">
        <v>68.599999999999994</v>
      </c>
      <c r="H9" s="18" t="s">
        <v>12</v>
      </c>
      <c r="I9" s="18" t="s">
        <v>13</v>
      </c>
      <c r="J9" s="2" t="s">
        <v>34</v>
      </c>
    </row>
    <row r="10" spans="1:10" s="3" customFormat="1" ht="22.5" customHeight="1" x14ac:dyDescent="0.3">
      <c r="A10" s="13" t="s">
        <v>262</v>
      </c>
      <c r="B10" s="14">
        <v>55</v>
      </c>
      <c r="C10" s="15">
        <v>12.17</v>
      </c>
      <c r="D10" s="14">
        <v>4</v>
      </c>
      <c r="E10" s="14">
        <v>18</v>
      </c>
      <c r="F10" s="14">
        <v>65</v>
      </c>
      <c r="G10" s="14">
        <v>122</v>
      </c>
      <c r="H10" s="17" t="s">
        <v>266</v>
      </c>
      <c r="I10" s="18"/>
    </row>
    <row r="11" spans="1:10" ht="27" customHeight="1" x14ac:dyDescent="0.25">
      <c r="A11" s="219" t="s">
        <v>63</v>
      </c>
      <c r="B11" s="220">
        <v>200</v>
      </c>
      <c r="C11" s="216">
        <v>5.74</v>
      </c>
      <c r="D11" s="216">
        <v>1.6</v>
      </c>
      <c r="E11" s="216">
        <v>1.4</v>
      </c>
      <c r="F11" s="216">
        <v>8.6</v>
      </c>
      <c r="G11" s="216">
        <v>53.5</v>
      </c>
      <c r="H11" s="217" t="s">
        <v>12</v>
      </c>
      <c r="I11" s="217" t="s">
        <v>13</v>
      </c>
      <c r="J11" s="206" t="s">
        <v>34</v>
      </c>
    </row>
    <row r="12" spans="1:10" ht="23.25" customHeight="1" x14ac:dyDescent="0.25">
      <c r="A12" s="219" t="s">
        <v>16</v>
      </c>
      <c r="B12" s="217">
        <v>60</v>
      </c>
      <c r="C12" s="216">
        <v>4.7</v>
      </c>
      <c r="D12" s="216">
        <v>2.8</v>
      </c>
      <c r="E12" s="216">
        <v>0.8</v>
      </c>
      <c r="F12" s="216">
        <v>20</v>
      </c>
      <c r="G12" s="216">
        <v>105.6</v>
      </c>
      <c r="H12" s="217" t="s">
        <v>17</v>
      </c>
      <c r="I12" s="217">
        <v>125</v>
      </c>
      <c r="J12" s="206" t="s">
        <v>35</v>
      </c>
    </row>
    <row r="13" spans="1:10" ht="18" customHeight="1" x14ac:dyDescent="0.25">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x14ac:dyDescent="0.25">
      <c r="A14" s="429" t="s">
        <v>19</v>
      </c>
      <c r="B14" s="429"/>
      <c r="C14" s="429"/>
      <c r="D14" s="429"/>
      <c r="E14" s="429"/>
      <c r="F14" s="429"/>
      <c r="G14" s="429"/>
      <c r="H14" s="429"/>
      <c r="I14" s="429"/>
    </row>
    <row r="15" spans="1:10" s="224" customFormat="1" ht="39" customHeight="1" x14ac:dyDescent="0.25">
      <c r="A15" s="225" t="s">
        <v>51</v>
      </c>
      <c r="B15" s="217">
        <v>60</v>
      </c>
      <c r="C15" s="216">
        <v>5</v>
      </c>
      <c r="D15" s="216">
        <v>0.6</v>
      </c>
      <c r="E15" s="216">
        <v>3.1</v>
      </c>
      <c r="F15" s="216">
        <v>1.8</v>
      </c>
      <c r="G15" s="216">
        <v>37.6</v>
      </c>
      <c r="H15" s="217" t="s">
        <v>12</v>
      </c>
      <c r="I15" s="217" t="s">
        <v>22</v>
      </c>
      <c r="J15" s="205" t="s">
        <v>35</v>
      </c>
    </row>
    <row r="16" spans="1:10" ht="33" customHeight="1" x14ac:dyDescent="0.25">
      <c r="A16" s="226" t="s">
        <v>20</v>
      </c>
      <c r="B16" s="217">
        <v>250</v>
      </c>
      <c r="C16" s="216">
        <v>15</v>
      </c>
      <c r="D16" s="216">
        <v>4.37</v>
      </c>
      <c r="E16" s="216">
        <v>7.93</v>
      </c>
      <c r="F16" s="216">
        <v>6.6</v>
      </c>
      <c r="G16" s="216">
        <v>114.3</v>
      </c>
      <c r="H16" s="227" t="s">
        <v>21</v>
      </c>
      <c r="I16" s="217">
        <v>187</v>
      </c>
      <c r="J16" s="206" t="s">
        <v>35</v>
      </c>
    </row>
    <row r="17" spans="1:10" ht="23.25" customHeight="1" x14ac:dyDescent="0.25">
      <c r="A17" s="219" t="s">
        <v>53</v>
      </c>
      <c r="B17" s="217">
        <v>150</v>
      </c>
      <c r="C17" s="216">
        <v>10</v>
      </c>
      <c r="D17" s="216">
        <v>5.3</v>
      </c>
      <c r="E17" s="216">
        <v>5.5</v>
      </c>
      <c r="F17" s="216">
        <v>32.700000000000003</v>
      </c>
      <c r="G17" s="216">
        <v>202</v>
      </c>
      <c r="H17" s="217" t="s">
        <v>12</v>
      </c>
      <c r="I17" s="217" t="s">
        <v>54</v>
      </c>
      <c r="J17" s="206" t="s">
        <v>35</v>
      </c>
    </row>
    <row r="18" spans="1:10" ht="22.5" customHeight="1" x14ac:dyDescent="0.25">
      <c r="A18" s="228" t="s">
        <v>106</v>
      </c>
      <c r="B18" s="229" t="s">
        <v>107</v>
      </c>
      <c r="C18" s="216">
        <v>35</v>
      </c>
      <c r="D18" s="216">
        <v>15.19</v>
      </c>
      <c r="E18" s="216">
        <v>15.19</v>
      </c>
      <c r="F18" s="216">
        <v>3.49</v>
      </c>
      <c r="G18" s="216">
        <v>212.51</v>
      </c>
      <c r="H18" s="217" t="s">
        <v>12</v>
      </c>
      <c r="I18" s="217" t="s">
        <v>108</v>
      </c>
      <c r="J18" s="206" t="s">
        <v>35</v>
      </c>
    </row>
    <row r="19" spans="1:10" s="3" customFormat="1" ht="22.5" customHeight="1" x14ac:dyDescent="0.3">
      <c r="A19" s="135" t="s">
        <v>23</v>
      </c>
      <c r="B19" s="18">
        <v>200</v>
      </c>
      <c r="C19" s="15">
        <v>5</v>
      </c>
      <c r="D19" s="15">
        <v>0.6</v>
      </c>
      <c r="E19" s="15">
        <v>0</v>
      </c>
      <c r="F19" s="15">
        <v>22.8</v>
      </c>
      <c r="G19" s="15">
        <v>93.2</v>
      </c>
      <c r="H19" s="18" t="s">
        <v>12</v>
      </c>
      <c r="I19" s="18" t="s">
        <v>24</v>
      </c>
      <c r="J19" s="85" t="s">
        <v>35</v>
      </c>
    </row>
    <row r="20" spans="1:10" ht="31.5" customHeight="1" x14ac:dyDescent="0.25">
      <c r="A20" s="230" t="s">
        <v>25</v>
      </c>
      <c r="B20" s="217">
        <v>80</v>
      </c>
      <c r="C20" s="216">
        <v>1.5</v>
      </c>
      <c r="D20" s="216">
        <v>6.5</v>
      </c>
      <c r="E20" s="216">
        <v>0.8</v>
      </c>
      <c r="F20" s="216">
        <v>33.799999999999997</v>
      </c>
      <c r="G20" s="216">
        <v>177.6</v>
      </c>
      <c r="H20" s="227" t="s">
        <v>26</v>
      </c>
      <c r="I20" s="217">
        <v>13003</v>
      </c>
      <c r="J20" s="206" t="s">
        <v>35</v>
      </c>
    </row>
    <row r="21" spans="1:10" ht="29.25" customHeight="1" x14ac:dyDescent="0.25">
      <c r="A21" s="231" t="s">
        <v>41</v>
      </c>
      <c r="B21" s="217">
        <v>30</v>
      </c>
      <c r="C21" s="216">
        <v>1.5</v>
      </c>
      <c r="D21" s="216">
        <v>2.4</v>
      </c>
      <c r="E21" s="216">
        <v>0.3</v>
      </c>
      <c r="F21" s="216">
        <v>14.6</v>
      </c>
      <c r="G21" s="216">
        <v>72.599999999999994</v>
      </c>
      <c r="H21" s="227" t="s">
        <v>26</v>
      </c>
      <c r="I21" s="217">
        <v>13002</v>
      </c>
      <c r="J21" s="206" t="s">
        <v>35</v>
      </c>
    </row>
    <row r="22" spans="1:10" ht="19.5" customHeight="1" x14ac:dyDescent="0.25">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x14ac:dyDescent="0.25">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x14ac:dyDescent="0.25">
      <c r="A24" s="207"/>
      <c r="B24" s="208"/>
      <c r="C24" s="209"/>
      <c r="D24" s="209"/>
      <c r="E24" s="209"/>
      <c r="F24" s="209"/>
      <c r="G24" s="209"/>
      <c r="H24" s="209"/>
      <c r="I24" s="209"/>
    </row>
    <row r="25" spans="1:10" x14ac:dyDescent="0.25">
      <c r="A25" s="431" t="s">
        <v>105</v>
      </c>
      <c r="B25" s="431"/>
      <c r="C25" s="431"/>
      <c r="D25" s="431"/>
      <c r="E25" s="431"/>
      <c r="F25" s="431"/>
      <c r="G25" s="431"/>
      <c r="H25" s="431"/>
      <c r="I25" s="431"/>
    </row>
    <row r="26" spans="1:10" x14ac:dyDescent="0.25">
      <c r="A26" s="207"/>
      <c r="B26" s="210"/>
      <c r="C26" s="430" t="s">
        <v>0</v>
      </c>
      <c r="D26" s="430"/>
      <c r="E26" s="430"/>
      <c r="F26" s="430"/>
      <c r="G26" s="430"/>
      <c r="H26" s="209"/>
      <c r="I26" s="209"/>
    </row>
    <row r="27" spans="1:10" x14ac:dyDescent="0.25">
      <c r="A27" s="426" t="s">
        <v>1</v>
      </c>
      <c r="B27" s="427" t="s">
        <v>2</v>
      </c>
      <c r="C27" s="427" t="s">
        <v>3</v>
      </c>
      <c r="D27" s="426" t="s">
        <v>4</v>
      </c>
      <c r="E27" s="426" t="s">
        <v>5</v>
      </c>
      <c r="F27" s="428" t="s">
        <v>6</v>
      </c>
      <c r="G27" s="426" t="s">
        <v>7</v>
      </c>
      <c r="H27" s="428" t="s">
        <v>8</v>
      </c>
      <c r="I27" s="428" t="s">
        <v>9</v>
      </c>
    </row>
    <row r="28" spans="1:10" x14ac:dyDescent="0.25">
      <c r="A28" s="426"/>
      <c r="B28" s="427"/>
      <c r="C28" s="427"/>
      <c r="D28" s="426"/>
      <c r="E28" s="426"/>
      <c r="F28" s="428"/>
      <c r="G28" s="426"/>
      <c r="H28" s="428"/>
      <c r="I28" s="428"/>
    </row>
    <row r="29" spans="1:10" x14ac:dyDescent="0.25">
      <c r="A29" s="426"/>
      <c r="B29" s="211" t="s">
        <v>10</v>
      </c>
      <c r="C29" s="427"/>
      <c r="D29" s="212" t="s">
        <v>10</v>
      </c>
      <c r="E29" s="212" t="s">
        <v>10</v>
      </c>
      <c r="F29" s="213" t="s">
        <v>10</v>
      </c>
      <c r="G29" s="212" t="s">
        <v>11</v>
      </c>
      <c r="H29" s="428"/>
      <c r="I29" s="428"/>
    </row>
    <row r="30" spans="1:10" ht="38.25" x14ac:dyDescent="0.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x14ac:dyDescent="0.3">
      <c r="A31" s="134" t="s">
        <v>14</v>
      </c>
      <c r="B31" s="20">
        <v>10</v>
      </c>
      <c r="C31" s="15">
        <v>5.34</v>
      </c>
      <c r="D31" s="15">
        <v>0.1</v>
      </c>
      <c r="E31" s="15">
        <v>7.3</v>
      </c>
      <c r="F31" s="15">
        <v>0.1</v>
      </c>
      <c r="G31" s="15">
        <v>66.099999999999994</v>
      </c>
      <c r="H31" s="18" t="s">
        <v>12</v>
      </c>
      <c r="I31" s="18" t="s">
        <v>15</v>
      </c>
    </row>
    <row r="32" spans="1:10" s="2" customFormat="1" ht="24.75" customHeight="1" x14ac:dyDescent="0.25">
      <c r="A32" s="134" t="s">
        <v>32</v>
      </c>
      <c r="B32" s="18">
        <v>20</v>
      </c>
      <c r="C32" s="15">
        <v>11.77</v>
      </c>
      <c r="D32" s="15">
        <v>5.12</v>
      </c>
      <c r="E32" s="15">
        <v>5.22</v>
      </c>
      <c r="F32" s="15">
        <v>0</v>
      </c>
      <c r="G32" s="15">
        <v>68.599999999999994</v>
      </c>
      <c r="H32" s="18" t="s">
        <v>12</v>
      </c>
      <c r="I32" s="18" t="s">
        <v>13</v>
      </c>
      <c r="J32" s="2" t="s">
        <v>34</v>
      </c>
    </row>
    <row r="33" spans="1:10" s="3" customFormat="1" ht="22.5" customHeight="1" x14ac:dyDescent="0.3">
      <c r="A33" s="13" t="s">
        <v>262</v>
      </c>
      <c r="B33" s="14">
        <v>55</v>
      </c>
      <c r="C33" s="15">
        <v>12.17</v>
      </c>
      <c r="D33" s="14">
        <v>4</v>
      </c>
      <c r="E33" s="14">
        <v>18</v>
      </c>
      <c r="F33" s="14">
        <v>65</v>
      </c>
      <c r="G33" s="14">
        <v>122</v>
      </c>
      <c r="H33" s="17" t="s">
        <v>266</v>
      </c>
      <c r="I33" s="18"/>
    </row>
    <row r="34" spans="1:10" ht="27.75" customHeight="1" x14ac:dyDescent="0.25">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x14ac:dyDescent="0.25">
      <c r="A35" s="215" t="str">
        <f>A12</f>
        <v>Батон нарезной</v>
      </c>
      <c r="B35" s="217">
        <v>40</v>
      </c>
      <c r="C35" s="216">
        <v>4.7</v>
      </c>
      <c r="D35" s="216">
        <v>2.8</v>
      </c>
      <c r="E35" s="216">
        <v>0.8</v>
      </c>
      <c r="F35" s="216">
        <v>20</v>
      </c>
      <c r="G35" s="216">
        <v>105.6</v>
      </c>
      <c r="H35" s="217" t="s">
        <v>17</v>
      </c>
      <c r="I35" s="217">
        <v>125</v>
      </c>
      <c r="J35" s="206" t="s">
        <v>35</v>
      </c>
    </row>
    <row r="36" spans="1:10" ht="21.75" customHeight="1" x14ac:dyDescent="0.25">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x14ac:dyDescent="0.25">
      <c r="A37" s="429" t="s">
        <v>19</v>
      </c>
      <c r="B37" s="429"/>
      <c r="C37" s="429"/>
      <c r="D37" s="429"/>
      <c r="E37" s="429"/>
      <c r="F37" s="429"/>
      <c r="G37" s="429"/>
      <c r="H37" s="429"/>
      <c r="I37" s="429"/>
    </row>
    <row r="38" spans="1:10" ht="38.25" x14ac:dyDescent="0.25">
      <c r="A38" s="225" t="s">
        <v>51</v>
      </c>
      <c r="B38" s="217">
        <v>100</v>
      </c>
      <c r="C38" s="216">
        <f t="shared" ref="C38:C44" si="0">C15</f>
        <v>5</v>
      </c>
      <c r="D38" s="216">
        <v>0.99</v>
      </c>
      <c r="E38" s="216">
        <v>5.15</v>
      </c>
      <c r="F38" s="216">
        <v>3</v>
      </c>
      <c r="G38" s="216">
        <v>62.42</v>
      </c>
      <c r="H38" s="217" t="s">
        <v>12</v>
      </c>
      <c r="I38" s="217" t="s">
        <v>22</v>
      </c>
      <c r="J38" s="205" t="s">
        <v>35</v>
      </c>
    </row>
    <row r="39" spans="1:10" ht="31.5" x14ac:dyDescent="0.25">
      <c r="A39" s="226" t="s">
        <v>20</v>
      </c>
      <c r="B39" s="217">
        <v>300</v>
      </c>
      <c r="C39" s="216">
        <f t="shared" si="0"/>
        <v>15</v>
      </c>
      <c r="D39" s="216">
        <v>4.37</v>
      </c>
      <c r="E39" s="216">
        <v>7.93</v>
      </c>
      <c r="F39" s="216">
        <v>6.6</v>
      </c>
      <c r="G39" s="216">
        <v>114.3</v>
      </c>
      <c r="H39" s="227" t="s">
        <v>21</v>
      </c>
      <c r="I39" s="217">
        <v>187</v>
      </c>
      <c r="J39" s="206" t="s">
        <v>35</v>
      </c>
    </row>
    <row r="40" spans="1:10" ht="25.5" customHeight="1" x14ac:dyDescent="0.25">
      <c r="A40" s="228" t="s">
        <v>53</v>
      </c>
      <c r="B40" s="217">
        <v>200</v>
      </c>
      <c r="C40" s="216">
        <f t="shared" si="0"/>
        <v>10</v>
      </c>
      <c r="D40" s="216">
        <v>7.1</v>
      </c>
      <c r="E40" s="216">
        <v>7.4</v>
      </c>
      <c r="F40" s="216">
        <v>43.7</v>
      </c>
      <c r="G40" s="216">
        <v>269.3</v>
      </c>
      <c r="H40" s="217" t="s">
        <v>12</v>
      </c>
      <c r="I40" s="217" t="s">
        <v>54</v>
      </c>
      <c r="J40" s="206" t="s">
        <v>35</v>
      </c>
    </row>
    <row r="41" spans="1:10" ht="27" customHeight="1" x14ac:dyDescent="0.25">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x14ac:dyDescent="0.3">
      <c r="A42" s="135" t="s">
        <v>23</v>
      </c>
      <c r="B42" s="18">
        <v>200</v>
      </c>
      <c r="C42" s="216">
        <f t="shared" si="0"/>
        <v>5</v>
      </c>
      <c r="D42" s="15">
        <v>0.6</v>
      </c>
      <c r="E42" s="15">
        <v>0</v>
      </c>
      <c r="F42" s="15">
        <v>22.8</v>
      </c>
      <c r="G42" s="15">
        <v>93.2</v>
      </c>
      <c r="H42" s="18" t="s">
        <v>12</v>
      </c>
      <c r="I42" s="18" t="s">
        <v>24</v>
      </c>
      <c r="J42" s="85" t="s">
        <v>35</v>
      </c>
    </row>
    <row r="43" spans="1:10" ht="31.5" customHeight="1" x14ac:dyDescent="0.25">
      <c r="A43" s="230" t="s">
        <v>25</v>
      </c>
      <c r="B43" s="217">
        <v>80</v>
      </c>
      <c r="C43" s="216">
        <f t="shared" si="0"/>
        <v>1.5</v>
      </c>
      <c r="D43" s="216">
        <v>6.5</v>
      </c>
      <c r="E43" s="216">
        <v>0.8</v>
      </c>
      <c r="F43" s="216">
        <v>33.799999999999997</v>
      </c>
      <c r="G43" s="216">
        <v>177.6</v>
      </c>
      <c r="H43" s="227" t="s">
        <v>26</v>
      </c>
      <c r="I43" s="217">
        <v>13003</v>
      </c>
      <c r="J43" s="206" t="s">
        <v>35</v>
      </c>
    </row>
    <row r="44" spans="1:10" ht="29.25" customHeight="1" x14ac:dyDescent="0.25">
      <c r="A44" s="231" t="s">
        <v>41</v>
      </c>
      <c r="B44" s="217">
        <v>30</v>
      </c>
      <c r="C44" s="216">
        <f t="shared" si="0"/>
        <v>1.5</v>
      </c>
      <c r="D44" s="216">
        <v>2.4</v>
      </c>
      <c r="E44" s="216">
        <v>0.3</v>
      </c>
      <c r="F44" s="216">
        <v>14.6</v>
      </c>
      <c r="G44" s="216">
        <v>72.599999999999994</v>
      </c>
      <c r="H44" s="227" t="s">
        <v>26</v>
      </c>
      <c r="I44" s="217">
        <v>13002</v>
      </c>
      <c r="J44" s="206" t="s">
        <v>35</v>
      </c>
    </row>
    <row r="45" spans="1:10" ht="21.75" customHeight="1" x14ac:dyDescent="0.25">
      <c r="A45" s="221" t="s">
        <v>27</v>
      </c>
      <c r="B45" s="211"/>
      <c r="C45" s="222">
        <f>SUM(C38:C44)</f>
        <v>73</v>
      </c>
      <c r="D45" s="222">
        <f>SUM(D38:D44)</f>
        <v>38.82</v>
      </c>
      <c r="E45" s="222">
        <f>SUM(E38:E44)</f>
        <v>38.44</v>
      </c>
      <c r="F45" s="222">
        <f>SUM(F38:F44)</f>
        <v>128.37</v>
      </c>
      <c r="G45" s="222">
        <f>SUM(G38:G44)</f>
        <v>1025.31</v>
      </c>
      <c r="H45" s="212"/>
      <c r="I45" s="212"/>
    </row>
    <row r="46" spans="1:10" ht="21.75" customHeight="1" x14ac:dyDescent="0.25">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 ref="A2:I2"/>
    <mergeCell ref="G4:G5"/>
    <mergeCell ref="C4:C6"/>
    <mergeCell ref="I4:I6"/>
    <mergeCell ref="B4:B5"/>
    <mergeCell ref="A4:A6"/>
    <mergeCell ref="E4:E5"/>
    <mergeCell ref="D4:D5"/>
    <mergeCell ref="F4:F5"/>
    <mergeCell ref="H4:H6"/>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2"/>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80" t="s">
        <v>227</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228</v>
      </c>
      <c r="B4" s="400"/>
      <c r="C4" s="400"/>
      <c r="D4" s="400"/>
      <c r="E4" s="400"/>
      <c r="F4" s="400"/>
      <c r="G4" s="400"/>
      <c r="H4" s="400"/>
      <c r="I4" s="400"/>
      <c r="J4" s="400"/>
      <c r="K4" s="400"/>
      <c r="L4" s="400"/>
    </row>
    <row r="5" spans="1:12" ht="13.5" customHeight="1" x14ac:dyDescent="0.2">
      <c r="A5" s="381" t="s">
        <v>138</v>
      </c>
      <c r="B5" s="382"/>
      <c r="C5" s="382"/>
      <c r="D5" s="382"/>
      <c r="E5" s="382"/>
      <c r="F5" s="382"/>
      <c r="G5" s="382"/>
      <c r="H5" s="382"/>
      <c r="I5" s="382"/>
      <c r="J5" s="382"/>
      <c r="K5" s="382"/>
      <c r="L5" s="383"/>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53" t="s">
        <v>143</v>
      </c>
      <c r="B10" s="47"/>
      <c r="C10" s="381" t="s">
        <v>45</v>
      </c>
      <c r="D10" s="382"/>
      <c r="E10" s="382"/>
      <c r="F10" s="383"/>
      <c r="G10" s="54">
        <f>F6+F7+F8+F9</f>
        <v>33.304500000000004</v>
      </c>
      <c r="H10" s="52">
        <v>5.34</v>
      </c>
      <c r="I10" s="52">
        <v>11.23</v>
      </c>
      <c r="J10" s="52">
        <v>35.1</v>
      </c>
      <c r="K10" s="52">
        <v>263</v>
      </c>
      <c r="L10" s="52">
        <v>1.23</v>
      </c>
    </row>
    <row r="11" spans="1:12" s="55" customFormat="1" ht="19.5" hidden="1" customHeight="1" x14ac:dyDescent="0.25">
      <c r="A11" s="384" t="s">
        <v>149</v>
      </c>
      <c r="B11" s="384"/>
      <c r="C11" s="384"/>
      <c r="D11" s="384"/>
      <c r="E11" s="384"/>
      <c r="F11" s="384"/>
      <c r="G11" s="384"/>
      <c r="H11" s="384"/>
      <c r="I11" s="384"/>
      <c r="J11" s="384"/>
      <c r="K11" s="384"/>
      <c r="L11" s="384"/>
    </row>
    <row r="12" spans="1:12" s="55" customFormat="1" ht="19.5" hidden="1" customHeight="1" x14ac:dyDescent="0.25">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x14ac:dyDescent="0.25">
      <c r="A13" s="384" t="s">
        <v>144</v>
      </c>
      <c r="B13" s="384"/>
      <c r="C13" s="384"/>
      <c r="D13" s="384"/>
      <c r="E13" s="384"/>
      <c r="F13" s="384"/>
      <c r="G13" s="384"/>
      <c r="H13" s="384"/>
      <c r="I13" s="384"/>
      <c r="J13" s="384"/>
      <c r="K13" s="384"/>
      <c r="L13" s="384"/>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x14ac:dyDescent="0.25">
      <c r="A15" s="384" t="s">
        <v>149</v>
      </c>
      <c r="B15" s="384"/>
      <c r="C15" s="384"/>
      <c r="D15" s="384"/>
      <c r="E15" s="384"/>
      <c r="F15" s="384"/>
      <c r="G15" s="384"/>
      <c r="H15" s="384"/>
      <c r="I15" s="384"/>
      <c r="J15" s="384"/>
      <c r="K15" s="384"/>
      <c r="L15" s="384"/>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x14ac:dyDescent="0.2">
      <c r="A17" s="381" t="s">
        <v>151</v>
      </c>
      <c r="B17" s="382"/>
      <c r="C17" s="382"/>
      <c r="D17" s="382"/>
      <c r="E17" s="382"/>
      <c r="F17" s="382"/>
      <c r="G17" s="382"/>
      <c r="H17" s="382"/>
      <c r="I17" s="382"/>
      <c r="J17" s="382"/>
      <c r="K17" s="382"/>
      <c r="L17" s="383"/>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81">
        <v>200</v>
      </c>
      <c r="D21" s="382"/>
      <c r="E21" s="382"/>
      <c r="F21" s="383"/>
      <c r="G21" s="54">
        <f>F17+F18+F19+F20</f>
        <v>5.7395250000000004</v>
      </c>
      <c r="H21" s="52">
        <v>5.34</v>
      </c>
      <c r="I21" s="52">
        <v>11.23</v>
      </c>
      <c r="J21" s="52">
        <v>35.1</v>
      </c>
      <c r="K21" s="52">
        <v>263</v>
      </c>
      <c r="L21" s="52">
        <v>1.23</v>
      </c>
    </row>
    <row r="22" spans="1:12" s="63" customFormat="1" ht="16.5" customHeight="1" x14ac:dyDescent="0.25">
      <c r="A22" s="381" t="s">
        <v>16</v>
      </c>
      <c r="B22" s="382"/>
      <c r="C22" s="382"/>
      <c r="D22" s="382"/>
      <c r="E22" s="382"/>
      <c r="F22" s="382"/>
      <c r="G22" s="382"/>
      <c r="H22" s="382"/>
      <c r="I22" s="382"/>
      <c r="J22" s="382"/>
      <c r="K22" s="382"/>
      <c r="L22" s="383"/>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x14ac:dyDescent="0.25">
      <c r="A24" s="381" t="s">
        <v>262</v>
      </c>
      <c r="B24" s="382"/>
      <c r="C24" s="382"/>
      <c r="D24" s="382"/>
      <c r="E24" s="382"/>
      <c r="F24" s="382"/>
      <c r="G24" s="382"/>
      <c r="H24" s="382"/>
      <c r="I24" s="382"/>
      <c r="J24" s="382"/>
      <c r="K24" s="382"/>
      <c r="L24" s="383"/>
    </row>
    <row r="25" spans="1:12" ht="18.75" customHeight="1" x14ac:dyDescent="0.2">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x14ac:dyDescent="0.2">
      <c r="A26" s="402"/>
      <c r="B26" s="403"/>
      <c r="C26" s="403"/>
      <c r="D26" s="404"/>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x14ac:dyDescent="0.3">
      <c r="A27" s="386" t="s">
        <v>154</v>
      </c>
      <c r="B27" s="387"/>
      <c r="C27" s="387"/>
      <c r="D27" s="387"/>
      <c r="E27" s="387"/>
      <c r="F27" s="387"/>
      <c r="G27" s="387"/>
      <c r="H27" s="387"/>
      <c r="I27" s="387"/>
      <c r="J27" s="387"/>
      <c r="K27" s="387"/>
      <c r="L27" s="387"/>
    </row>
    <row r="28" spans="1:12" s="66" customFormat="1" x14ac:dyDescent="0.2">
      <c r="A28" s="381" t="s">
        <v>51</v>
      </c>
      <c r="B28" s="382"/>
      <c r="C28" s="382"/>
      <c r="D28" s="382"/>
      <c r="E28" s="382"/>
      <c r="F28" s="382"/>
      <c r="G28" s="382"/>
      <c r="H28" s="382"/>
      <c r="I28" s="382"/>
      <c r="J28" s="382"/>
      <c r="K28" s="382"/>
      <c r="L28" s="383"/>
    </row>
    <row r="29" spans="1:12" s="66" customFormat="1" x14ac:dyDescent="0.2">
      <c r="A29" s="124" t="s">
        <v>182</v>
      </c>
      <c r="B29" s="125">
        <v>67.8</v>
      </c>
      <c r="C29" s="125">
        <v>75</v>
      </c>
      <c r="D29" s="150">
        <v>30</v>
      </c>
      <c r="E29" s="52">
        <f>D29/100*55+D29</f>
        <v>46.5</v>
      </c>
      <c r="F29" s="51">
        <f>(B29*E29)/1000</f>
        <v>3.1526999999999998</v>
      </c>
      <c r="G29" s="51"/>
      <c r="H29" s="69"/>
      <c r="I29" s="69"/>
      <c r="J29" s="69"/>
      <c r="K29" s="69"/>
      <c r="L29" s="69"/>
    </row>
    <row r="30" spans="1:12" s="66" customFormat="1" x14ac:dyDescent="0.2">
      <c r="A30" s="124" t="s">
        <v>183</v>
      </c>
      <c r="B30" s="125">
        <v>67.8</v>
      </c>
      <c r="C30" s="125">
        <v>60</v>
      </c>
      <c r="D30" s="70">
        <v>30</v>
      </c>
      <c r="E30" s="52">
        <f>D30/100*55+D30</f>
        <v>46.5</v>
      </c>
      <c r="F30" s="51">
        <f>(B30*E30)/1000</f>
        <v>3.1526999999999998</v>
      </c>
      <c r="G30" s="62"/>
      <c r="H30" s="71"/>
      <c r="I30" s="71"/>
      <c r="J30" s="71"/>
      <c r="K30" s="71"/>
      <c r="L30" s="71"/>
    </row>
    <row r="31" spans="1:12" x14ac:dyDescent="0.2">
      <c r="A31" s="161" t="s">
        <v>143</v>
      </c>
      <c r="B31" s="389" t="s">
        <v>186</v>
      </c>
      <c r="C31" s="390"/>
      <c r="D31" s="52"/>
      <c r="E31" s="52"/>
      <c r="F31" s="51"/>
      <c r="G31" s="62">
        <v>10</v>
      </c>
      <c r="H31" s="41"/>
      <c r="I31" s="41"/>
      <c r="J31" s="41"/>
      <c r="K31" s="41"/>
      <c r="L31" s="41"/>
    </row>
    <row r="32" spans="1:12" ht="15.75" customHeight="1" x14ac:dyDescent="0.2">
      <c r="A32" s="381" t="s">
        <v>20</v>
      </c>
      <c r="B32" s="382"/>
      <c r="C32" s="382"/>
      <c r="D32" s="382"/>
      <c r="E32" s="382"/>
      <c r="F32" s="382"/>
      <c r="G32" s="382"/>
      <c r="H32" s="382"/>
      <c r="I32" s="382"/>
      <c r="J32" s="382"/>
      <c r="K32" s="382"/>
      <c r="L32" s="383"/>
    </row>
    <row r="33" spans="1:12" x14ac:dyDescent="0.2">
      <c r="A33" s="67" t="s">
        <v>169</v>
      </c>
      <c r="B33" s="52">
        <v>75</v>
      </c>
      <c r="C33" s="52">
        <v>60</v>
      </c>
      <c r="D33" s="52">
        <v>24</v>
      </c>
      <c r="E33" s="52">
        <f>D33/100*35+D33</f>
        <v>32.4</v>
      </c>
      <c r="F33" s="51">
        <f>(B33*E33)/1000</f>
        <v>2.4300000000000002</v>
      </c>
      <c r="G33" s="51"/>
      <c r="H33" s="41"/>
      <c r="I33" s="41"/>
      <c r="J33" s="41"/>
      <c r="K33" s="41"/>
      <c r="L33" s="41"/>
    </row>
    <row r="34" spans="1:12" x14ac:dyDescent="0.2">
      <c r="A34" s="67" t="s">
        <v>159</v>
      </c>
      <c r="B34" s="52">
        <v>50</v>
      </c>
      <c r="C34" s="52">
        <v>36</v>
      </c>
      <c r="D34" s="52">
        <v>45</v>
      </c>
      <c r="E34" s="52">
        <f t="shared" ref="E34:E40" si="0">D34/100*35+D34</f>
        <v>60.75</v>
      </c>
      <c r="F34" s="51">
        <f>(B34*E34)/1000</f>
        <v>3.0375000000000001</v>
      </c>
      <c r="G34" s="51"/>
      <c r="H34" s="41"/>
      <c r="I34" s="41"/>
      <c r="J34" s="41"/>
      <c r="K34" s="41"/>
      <c r="L34" s="41"/>
    </row>
    <row r="35" spans="1:12" x14ac:dyDescent="0.2">
      <c r="A35" s="67" t="s">
        <v>170</v>
      </c>
      <c r="B35" s="52">
        <v>15</v>
      </c>
      <c r="C35" s="52">
        <v>12.6</v>
      </c>
      <c r="D35" s="52">
        <v>24</v>
      </c>
      <c r="E35" s="52">
        <f t="shared" si="0"/>
        <v>32.4</v>
      </c>
      <c r="F35" s="51">
        <f t="shared" ref="F35:F41" si="1">(B35*E35)/1000</f>
        <v>0.48599999999999999</v>
      </c>
      <c r="G35" s="51"/>
      <c r="H35" s="41"/>
      <c r="I35" s="41"/>
      <c r="J35" s="41"/>
      <c r="K35" s="41"/>
      <c r="L35" s="41"/>
    </row>
    <row r="36" spans="1:12" x14ac:dyDescent="0.2">
      <c r="A36" s="67" t="s">
        <v>162</v>
      </c>
      <c r="B36" s="52">
        <v>20</v>
      </c>
      <c r="C36" s="52">
        <v>16</v>
      </c>
      <c r="D36" s="52">
        <v>30</v>
      </c>
      <c r="E36" s="52">
        <f t="shared" si="0"/>
        <v>40.5</v>
      </c>
      <c r="F36" s="51">
        <f t="shared" si="1"/>
        <v>0.81</v>
      </c>
      <c r="G36" s="51"/>
      <c r="H36" s="41"/>
      <c r="I36" s="41"/>
      <c r="J36" s="41"/>
      <c r="K36" s="41"/>
      <c r="L36" s="41"/>
    </row>
    <row r="37" spans="1:12" x14ac:dyDescent="0.2">
      <c r="A37" s="67" t="s">
        <v>167</v>
      </c>
      <c r="B37" s="52">
        <v>3</v>
      </c>
      <c r="C37" s="52">
        <v>3</v>
      </c>
      <c r="D37" s="52">
        <v>157</v>
      </c>
      <c r="E37" s="52">
        <f t="shared" si="0"/>
        <v>211.95</v>
      </c>
      <c r="F37" s="51">
        <f t="shared" si="1"/>
        <v>0.63584999999999992</v>
      </c>
      <c r="G37" s="51"/>
      <c r="H37" s="41"/>
      <c r="I37" s="41"/>
      <c r="J37" s="41"/>
      <c r="K37" s="41"/>
      <c r="L37" s="41"/>
    </row>
    <row r="38" spans="1:12" x14ac:dyDescent="0.2">
      <c r="A38" s="67" t="s">
        <v>171</v>
      </c>
      <c r="B38" s="52">
        <v>6</v>
      </c>
      <c r="C38" s="52">
        <v>6</v>
      </c>
      <c r="D38" s="52">
        <v>144</v>
      </c>
      <c r="E38" s="52">
        <f t="shared" si="0"/>
        <v>194.4</v>
      </c>
      <c r="F38" s="51">
        <f t="shared" si="1"/>
        <v>1.1664000000000001</v>
      </c>
      <c r="G38" s="51"/>
      <c r="H38" s="41"/>
      <c r="I38" s="41"/>
      <c r="J38" s="41"/>
      <c r="K38" s="41"/>
      <c r="L38" s="41"/>
    </row>
    <row r="39" spans="1:12" x14ac:dyDescent="0.2">
      <c r="A39" s="67" t="s">
        <v>168</v>
      </c>
      <c r="B39" s="52">
        <v>2</v>
      </c>
      <c r="C39" s="52">
        <v>2</v>
      </c>
      <c r="D39" s="52">
        <v>17</v>
      </c>
      <c r="E39" s="52">
        <f t="shared" si="0"/>
        <v>22.95</v>
      </c>
      <c r="F39" s="51">
        <f t="shared" si="1"/>
        <v>4.5899999999999996E-2</v>
      </c>
      <c r="G39" s="51"/>
      <c r="H39" s="41"/>
      <c r="I39" s="41"/>
      <c r="J39" s="41"/>
      <c r="K39" s="41"/>
      <c r="L39" s="41"/>
    </row>
    <row r="40" spans="1:12" x14ac:dyDescent="0.2">
      <c r="A40" s="67" t="s">
        <v>172</v>
      </c>
      <c r="B40" s="52">
        <v>0.05</v>
      </c>
      <c r="C40" s="52">
        <v>0.05</v>
      </c>
      <c r="D40" s="52">
        <v>450</v>
      </c>
      <c r="E40" s="52">
        <f t="shared" si="0"/>
        <v>607.5</v>
      </c>
      <c r="F40" s="51">
        <f t="shared" si="1"/>
        <v>3.0374999999999999E-2</v>
      </c>
      <c r="G40" s="51"/>
      <c r="H40" s="41"/>
      <c r="I40" s="41"/>
      <c r="J40" s="41"/>
      <c r="K40" s="41"/>
      <c r="L40" s="41"/>
    </row>
    <row r="41" spans="1:12" x14ac:dyDescent="0.2">
      <c r="A41" s="67" t="s">
        <v>173</v>
      </c>
      <c r="B41" s="52">
        <v>150</v>
      </c>
      <c r="C41" s="52">
        <v>150</v>
      </c>
      <c r="D41" s="52"/>
      <c r="E41" s="52"/>
      <c r="F41" s="51">
        <f t="shared" si="1"/>
        <v>0</v>
      </c>
      <c r="G41" s="51"/>
      <c r="H41" s="41"/>
      <c r="I41" s="41"/>
      <c r="J41" s="41"/>
      <c r="K41" s="41"/>
      <c r="L41" s="41"/>
    </row>
    <row r="42" spans="1:12" x14ac:dyDescent="0.2">
      <c r="A42" s="161" t="s">
        <v>143</v>
      </c>
      <c r="B42" s="389" t="s">
        <v>185</v>
      </c>
      <c r="C42" s="390"/>
      <c r="D42" s="73"/>
      <c r="E42" s="73"/>
      <c r="F42" s="74"/>
      <c r="G42" s="75">
        <v>15</v>
      </c>
      <c r="H42" s="76"/>
      <c r="I42" s="76"/>
      <c r="J42" s="76"/>
      <c r="K42" s="76"/>
      <c r="L42" s="76"/>
    </row>
    <row r="43" spans="1:12" x14ac:dyDescent="0.2">
      <c r="A43" s="381" t="s">
        <v>188</v>
      </c>
      <c r="B43" s="382"/>
      <c r="C43" s="382"/>
      <c r="D43" s="382"/>
      <c r="E43" s="382"/>
      <c r="F43" s="382"/>
      <c r="G43" s="382"/>
      <c r="H43" s="382"/>
      <c r="I43" s="382"/>
      <c r="J43" s="382"/>
      <c r="K43" s="382"/>
      <c r="L43" s="383"/>
    </row>
    <row r="44" spans="1:12" x14ac:dyDescent="0.2">
      <c r="A44" s="67" t="s">
        <v>189</v>
      </c>
      <c r="B44" s="126">
        <v>68</v>
      </c>
      <c r="C44" s="126">
        <v>68</v>
      </c>
      <c r="D44" s="52">
        <v>44</v>
      </c>
      <c r="E44" s="52">
        <f>D44/100*30+D44</f>
        <v>57.2</v>
      </c>
      <c r="F44" s="51">
        <f>(B44*E44)/1000</f>
        <v>3.8896000000000002</v>
      </c>
      <c r="G44" s="51"/>
      <c r="H44" s="41"/>
      <c r="I44" s="41"/>
      <c r="J44" s="41"/>
      <c r="K44" s="41"/>
      <c r="L44" s="41"/>
    </row>
    <row r="45" spans="1:12" x14ac:dyDescent="0.2">
      <c r="A45" s="67" t="s">
        <v>142</v>
      </c>
      <c r="B45" s="126">
        <v>9</v>
      </c>
      <c r="C45" s="126">
        <v>9</v>
      </c>
      <c r="D45" s="52">
        <v>395.5</v>
      </c>
      <c r="E45" s="52">
        <f>D45/100*30+D45</f>
        <v>514.15</v>
      </c>
      <c r="F45" s="51">
        <f>(B45*E45)/1000</f>
        <v>4.6273499999999999</v>
      </c>
      <c r="G45" s="51"/>
      <c r="H45" s="41"/>
      <c r="I45" s="41"/>
      <c r="J45" s="41"/>
      <c r="K45" s="41"/>
      <c r="L45" s="41"/>
    </row>
    <row r="46" spans="1:12" x14ac:dyDescent="0.2">
      <c r="A46" s="67" t="s">
        <v>168</v>
      </c>
      <c r="B46" s="126">
        <v>0.7</v>
      </c>
      <c r="C46" s="126">
        <v>0.7</v>
      </c>
      <c r="D46" s="52">
        <v>17</v>
      </c>
      <c r="E46" s="52">
        <f>D46/100*30+D46</f>
        <v>22.1</v>
      </c>
      <c r="F46" s="51">
        <f>(B46*E46)/1000</f>
        <v>1.5470000000000001E-2</v>
      </c>
      <c r="G46" s="51"/>
      <c r="H46" s="41"/>
      <c r="I46" s="41"/>
      <c r="J46" s="41"/>
      <c r="K46" s="41"/>
      <c r="L46" s="41"/>
    </row>
    <row r="47" spans="1:12" x14ac:dyDescent="0.2">
      <c r="A47" s="161" t="s">
        <v>143</v>
      </c>
      <c r="B47" s="389">
        <v>180</v>
      </c>
      <c r="C47" s="390"/>
      <c r="D47" s="73"/>
      <c r="E47" s="73"/>
      <c r="F47" s="74"/>
      <c r="G47" s="74">
        <v>10</v>
      </c>
      <c r="H47" s="76"/>
      <c r="I47" s="76"/>
      <c r="J47" s="76"/>
      <c r="K47" s="76"/>
      <c r="L47" s="76"/>
    </row>
    <row r="48" spans="1:12" x14ac:dyDescent="0.2">
      <c r="A48" s="391" t="s">
        <v>237</v>
      </c>
      <c r="B48" s="392"/>
      <c r="C48" s="392"/>
      <c r="D48" s="392"/>
      <c r="E48" s="392"/>
      <c r="F48" s="392"/>
      <c r="G48" s="392"/>
      <c r="H48" s="392"/>
      <c r="I48" s="392"/>
      <c r="J48" s="392"/>
      <c r="K48" s="392"/>
      <c r="L48" s="393"/>
    </row>
    <row r="49" spans="1:12" x14ac:dyDescent="0.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x14ac:dyDescent="0.2">
      <c r="A50" s="201" t="s">
        <v>236</v>
      </c>
      <c r="B50" s="52">
        <v>3.8</v>
      </c>
      <c r="C50" s="52">
        <v>3.8</v>
      </c>
      <c r="D50" s="150">
        <v>58</v>
      </c>
      <c r="E50" s="52">
        <f t="shared" si="2"/>
        <v>75.400000000000006</v>
      </c>
      <c r="F50" s="51">
        <f t="shared" si="3"/>
        <v>0.28652</v>
      </c>
      <c r="G50" s="51"/>
      <c r="H50" s="41"/>
      <c r="I50" s="41"/>
      <c r="J50" s="41"/>
      <c r="K50" s="41"/>
      <c r="L50" s="41"/>
    </row>
    <row r="51" spans="1:12" x14ac:dyDescent="0.2">
      <c r="A51" s="201" t="s">
        <v>150</v>
      </c>
      <c r="B51" s="52">
        <v>6.4</v>
      </c>
      <c r="C51" s="52">
        <v>6.4</v>
      </c>
      <c r="D51" s="150">
        <v>157</v>
      </c>
      <c r="E51" s="52">
        <f t="shared" si="2"/>
        <v>204.1</v>
      </c>
      <c r="F51" s="51">
        <f t="shared" si="3"/>
        <v>1.3062400000000001</v>
      </c>
      <c r="G51" s="51"/>
      <c r="H51" s="41"/>
      <c r="I51" s="41"/>
      <c r="J51" s="41"/>
      <c r="K51" s="41"/>
      <c r="L51" s="41"/>
    </row>
    <row r="52" spans="1:12" x14ac:dyDescent="0.2">
      <c r="A52" s="201" t="s">
        <v>161</v>
      </c>
      <c r="B52" s="52">
        <v>17.399999999999999</v>
      </c>
      <c r="C52" s="52">
        <v>14.62</v>
      </c>
      <c r="D52" s="150">
        <v>62</v>
      </c>
      <c r="E52" s="52">
        <f t="shared" si="2"/>
        <v>80.599999999999994</v>
      </c>
      <c r="F52" s="51">
        <f t="shared" si="3"/>
        <v>1.4024399999999999</v>
      </c>
      <c r="G52" s="51"/>
      <c r="H52" s="41"/>
      <c r="I52" s="41"/>
      <c r="J52" s="41"/>
      <c r="K52" s="41"/>
      <c r="L52" s="41"/>
    </row>
    <row r="53" spans="1:12" x14ac:dyDescent="0.2">
      <c r="A53" s="201" t="s">
        <v>193</v>
      </c>
      <c r="B53" s="52">
        <v>10.9</v>
      </c>
      <c r="C53" s="52">
        <v>10.9</v>
      </c>
      <c r="D53" s="150">
        <v>144</v>
      </c>
      <c r="E53" s="52">
        <f t="shared" si="2"/>
        <v>187.2</v>
      </c>
      <c r="F53" s="51">
        <f t="shared" si="3"/>
        <v>2.0404800000000001</v>
      </c>
      <c r="G53" s="51"/>
      <c r="H53" s="41"/>
      <c r="I53" s="41"/>
      <c r="J53" s="41"/>
      <c r="K53" s="41"/>
      <c r="L53" s="41"/>
    </row>
    <row r="54" spans="1:12" x14ac:dyDescent="0.2">
      <c r="A54" s="201" t="s">
        <v>158</v>
      </c>
      <c r="B54" s="52">
        <v>0.3</v>
      </c>
      <c r="C54" s="52">
        <v>0.3</v>
      </c>
      <c r="D54" s="150">
        <v>17</v>
      </c>
      <c r="E54" s="52">
        <f t="shared" si="2"/>
        <v>22.1</v>
      </c>
      <c r="F54" s="51">
        <f t="shared" si="3"/>
        <v>6.6299999999999996E-3</v>
      </c>
      <c r="G54" s="51"/>
      <c r="H54" s="41"/>
      <c r="I54" s="41"/>
      <c r="J54" s="41"/>
      <c r="K54" s="41"/>
      <c r="L54" s="41"/>
    </row>
    <row r="55" spans="1:12" ht="15" customHeight="1" x14ac:dyDescent="0.2">
      <c r="A55" s="161" t="s">
        <v>143</v>
      </c>
      <c r="B55" s="389">
        <v>90</v>
      </c>
      <c r="C55" s="390"/>
      <c r="D55" s="73"/>
      <c r="E55" s="73"/>
      <c r="F55" s="74"/>
      <c r="G55" s="62">
        <v>35</v>
      </c>
      <c r="H55" s="41"/>
      <c r="I55" s="41"/>
      <c r="J55" s="41"/>
      <c r="K55" s="41"/>
      <c r="L55" s="41"/>
    </row>
    <row r="56" spans="1:12" x14ac:dyDescent="0.2">
      <c r="A56" s="381" t="s">
        <v>23</v>
      </c>
      <c r="B56" s="382"/>
      <c r="C56" s="382"/>
      <c r="D56" s="382"/>
      <c r="E56" s="382"/>
      <c r="F56" s="382"/>
      <c r="G56" s="382"/>
      <c r="H56" s="382"/>
      <c r="I56" s="382"/>
      <c r="J56" s="382"/>
      <c r="K56" s="382"/>
      <c r="L56" s="383"/>
    </row>
    <row r="57" spans="1:12" x14ac:dyDescent="0.2">
      <c r="A57" s="78" t="s">
        <v>176</v>
      </c>
      <c r="B57" s="47">
        <v>25</v>
      </c>
      <c r="C57" s="47">
        <v>25</v>
      </c>
      <c r="D57" s="52">
        <v>97</v>
      </c>
      <c r="E57" s="52">
        <f>D57/100*30+D57</f>
        <v>126.1</v>
      </c>
      <c r="F57" s="51">
        <f>(B57*E57)/1000</f>
        <v>3.1524999999999999</v>
      </c>
      <c r="G57" s="51"/>
      <c r="H57" s="41"/>
      <c r="I57" s="41"/>
      <c r="J57" s="41"/>
      <c r="K57" s="41"/>
      <c r="L57" s="41"/>
    </row>
    <row r="58" spans="1:12" x14ac:dyDescent="0.2">
      <c r="A58" s="78" t="s">
        <v>147</v>
      </c>
      <c r="B58" s="47">
        <v>15</v>
      </c>
      <c r="C58" s="47">
        <v>15</v>
      </c>
      <c r="D58" s="52">
        <v>55</v>
      </c>
      <c r="E58" s="52">
        <f>D58/100*30+D58</f>
        <v>71.5</v>
      </c>
      <c r="F58" s="51">
        <f>(B58*E58)/1000</f>
        <v>1.0725</v>
      </c>
      <c r="G58" s="51"/>
      <c r="H58" s="41"/>
      <c r="I58" s="41"/>
      <c r="J58" s="41"/>
      <c r="K58" s="41"/>
      <c r="L58" s="41"/>
    </row>
    <row r="59" spans="1:12" x14ac:dyDescent="0.2">
      <c r="A59" s="203" t="s">
        <v>143</v>
      </c>
      <c r="B59" s="394">
        <v>200</v>
      </c>
      <c r="C59" s="395"/>
      <c r="D59" s="52"/>
      <c r="E59" s="52"/>
      <c r="F59" s="51"/>
      <c r="G59" s="62">
        <v>5</v>
      </c>
      <c r="H59" s="41"/>
      <c r="I59" s="41"/>
      <c r="J59" s="41"/>
      <c r="K59" s="41"/>
      <c r="L59" s="41"/>
    </row>
    <row r="60" spans="1:12" x14ac:dyDescent="0.2">
      <c r="A60" s="53" t="s">
        <v>163</v>
      </c>
      <c r="B60" s="80">
        <v>80</v>
      </c>
      <c r="C60" s="80">
        <v>80</v>
      </c>
      <c r="D60" s="396"/>
      <c r="E60" s="397"/>
      <c r="F60" s="397"/>
      <c r="G60" s="398"/>
      <c r="H60" s="41"/>
      <c r="I60" s="41"/>
      <c r="J60" s="41"/>
      <c r="K60" s="41"/>
      <c r="L60" s="81"/>
    </row>
    <row r="61" spans="1:12" x14ac:dyDescent="0.2">
      <c r="A61" s="46" t="s">
        <v>163</v>
      </c>
      <c r="B61" s="47">
        <v>30</v>
      </c>
      <c r="C61" s="47">
        <v>30</v>
      </c>
      <c r="D61" s="52">
        <v>40</v>
      </c>
      <c r="E61" s="52">
        <f>D61/100*30+D61</f>
        <v>52</v>
      </c>
      <c r="F61" s="51">
        <v>1.5</v>
      </c>
      <c r="G61" s="51"/>
      <c r="H61" s="41"/>
      <c r="I61" s="41"/>
      <c r="J61" s="41"/>
      <c r="K61" s="41"/>
      <c r="L61" s="81"/>
    </row>
    <row r="62" spans="1:12" x14ac:dyDescent="0.2">
      <c r="A62" s="53" t="s">
        <v>164</v>
      </c>
      <c r="B62" s="80">
        <v>30</v>
      </c>
      <c r="C62" s="80">
        <v>30</v>
      </c>
      <c r="D62" s="396"/>
      <c r="E62" s="397"/>
      <c r="F62" s="397"/>
      <c r="G62" s="398"/>
      <c r="H62" s="41"/>
      <c r="I62" s="41"/>
      <c r="J62" s="41"/>
      <c r="K62" s="41"/>
      <c r="L62" s="81"/>
    </row>
    <row r="63" spans="1:12" x14ac:dyDescent="0.2">
      <c r="A63" s="53" t="s">
        <v>164</v>
      </c>
      <c r="B63" s="80">
        <v>30</v>
      </c>
      <c r="C63" s="80">
        <v>30</v>
      </c>
      <c r="D63" s="52">
        <v>44</v>
      </c>
      <c r="E63" s="52">
        <f>D63/100*30+D63</f>
        <v>57.2</v>
      </c>
      <c r="F63" s="51">
        <v>1.5</v>
      </c>
      <c r="G63" s="62"/>
      <c r="H63" s="41"/>
      <c r="I63" s="41"/>
      <c r="J63" s="41"/>
      <c r="K63" s="41"/>
      <c r="L63" s="81"/>
    </row>
    <row r="64" spans="1:12" ht="15" customHeight="1" x14ac:dyDescent="0.2">
      <c r="A64" s="396" t="s">
        <v>133</v>
      </c>
      <c r="B64" s="397"/>
      <c r="C64" s="397"/>
      <c r="D64" s="398"/>
      <c r="E64" s="150"/>
      <c r="F64" s="51"/>
      <c r="G64" s="82">
        <f>G31+G42+G47+G55+G59+F61+F63</f>
        <v>78</v>
      </c>
      <c r="H64" s="41"/>
      <c r="I64" s="41"/>
      <c r="J64" s="41"/>
      <c r="K64" s="41"/>
      <c r="L64" s="41"/>
    </row>
    <row r="65" spans="1:7" x14ac:dyDescent="0.2">
      <c r="A65" s="42"/>
      <c r="B65" s="42"/>
      <c r="C65" s="83"/>
      <c r="E65" s="43"/>
      <c r="F65" s="42"/>
      <c r="G65" s="42"/>
    </row>
    <row r="66" spans="1:7" x14ac:dyDescent="0.2">
      <c r="A66" s="42"/>
      <c r="B66" s="42"/>
      <c r="C66" s="83"/>
    </row>
    <row r="67" spans="1:7" x14ac:dyDescent="0.2">
      <c r="A67" s="42"/>
      <c r="B67" s="42"/>
      <c r="C67" s="83"/>
    </row>
    <row r="68" spans="1:7" x14ac:dyDescent="0.2">
      <c r="A68" s="42"/>
      <c r="B68" s="42"/>
      <c r="C68" s="83"/>
    </row>
    <row r="69" spans="1:7" x14ac:dyDescent="0.2">
      <c r="A69" s="42"/>
      <c r="B69" s="42"/>
      <c r="C69" s="83"/>
    </row>
    <row r="70" spans="1:7" x14ac:dyDescent="0.2">
      <c r="A70" s="42"/>
      <c r="B70" s="42"/>
      <c r="C70" s="83"/>
    </row>
    <row r="71" spans="1:7" x14ac:dyDescent="0.2">
      <c r="A71" s="42"/>
      <c r="B71" s="42"/>
      <c r="C71" s="83"/>
    </row>
    <row r="72" spans="1:7" x14ac:dyDescent="0.2">
      <c r="A72" s="42"/>
      <c r="B72" s="42"/>
      <c r="C72" s="83"/>
    </row>
    <row r="73" spans="1:7" x14ac:dyDescent="0.2">
      <c r="A73" s="42"/>
      <c r="B73" s="42"/>
      <c r="C73" s="83"/>
    </row>
    <row r="74" spans="1:7" x14ac:dyDescent="0.2">
      <c r="A74" s="42"/>
      <c r="B74" s="42"/>
      <c r="C74" s="83"/>
    </row>
    <row r="75" spans="1:7" x14ac:dyDescent="0.2">
      <c r="A75" s="42"/>
      <c r="B75" s="42"/>
      <c r="C75" s="83"/>
    </row>
    <row r="76" spans="1:7" x14ac:dyDescent="0.2">
      <c r="A76" s="42"/>
      <c r="B76" s="42"/>
      <c r="C76" s="83"/>
    </row>
    <row r="77" spans="1:7" x14ac:dyDescent="0.2">
      <c r="A77" s="42"/>
      <c r="B77" s="42"/>
      <c r="C77" s="83"/>
    </row>
    <row r="78" spans="1:7" x14ac:dyDescent="0.2">
      <c r="A78" s="42"/>
      <c r="B78" s="42"/>
      <c r="C78" s="83"/>
    </row>
    <row r="79" spans="1:7" x14ac:dyDescent="0.2">
      <c r="A79" s="42"/>
      <c r="B79" s="42"/>
      <c r="C79" s="83"/>
    </row>
    <row r="80" spans="1:7"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sheetData>
  <mergeCells count="35">
    <mergeCell ref="J1:L1"/>
    <mergeCell ref="A22:L22"/>
    <mergeCell ref="F2:F3"/>
    <mergeCell ref="G2:G3"/>
    <mergeCell ref="A2:A3"/>
    <mergeCell ref="A15:L15"/>
    <mergeCell ref="D2:D3"/>
    <mergeCell ref="A1:I1"/>
    <mergeCell ref="A28:L28"/>
    <mergeCell ref="A5:L5"/>
    <mergeCell ref="C10:F10"/>
    <mergeCell ref="A11:L11"/>
    <mergeCell ref="A13:L13"/>
    <mergeCell ref="A17:L17"/>
    <mergeCell ref="D60:G60"/>
    <mergeCell ref="D62:G62"/>
    <mergeCell ref="B59:C59"/>
    <mergeCell ref="A64:D64"/>
    <mergeCell ref="A56:L56"/>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opLeftCell="A34" workbookViewId="0">
      <selection activeCell="A34"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74" t="s">
        <v>110</v>
      </c>
      <c r="B1" s="374"/>
      <c r="C1" s="374"/>
      <c r="D1" s="374"/>
      <c r="E1" s="374"/>
      <c r="F1" s="374"/>
      <c r="G1" s="374"/>
      <c r="H1" s="374"/>
      <c r="I1" s="374"/>
    </row>
    <row r="2" spans="1:10" ht="25.5" customHeight="1" x14ac:dyDescent="0.3">
      <c r="A2" s="132"/>
      <c r="B2" s="7"/>
      <c r="C2" s="378" t="s">
        <v>0</v>
      </c>
      <c r="D2" s="378"/>
      <c r="E2" s="378"/>
      <c r="F2" s="378"/>
      <c r="G2" s="378"/>
      <c r="H2" s="6"/>
      <c r="I2" s="6"/>
    </row>
    <row r="3" spans="1:10" x14ac:dyDescent="0.3">
      <c r="A3" s="377" t="s">
        <v>1</v>
      </c>
      <c r="B3" s="376" t="s">
        <v>2</v>
      </c>
      <c r="C3" s="376" t="s">
        <v>3</v>
      </c>
      <c r="D3" s="377" t="s">
        <v>4</v>
      </c>
      <c r="E3" s="377" t="s">
        <v>5</v>
      </c>
      <c r="F3" s="375" t="s">
        <v>6</v>
      </c>
      <c r="G3" s="377" t="s">
        <v>7</v>
      </c>
      <c r="H3" s="375" t="s">
        <v>8</v>
      </c>
      <c r="I3" s="375" t="s">
        <v>9</v>
      </c>
    </row>
    <row r="4" spans="1:10" x14ac:dyDescent="0.3">
      <c r="A4" s="377"/>
      <c r="B4" s="376"/>
      <c r="C4" s="376"/>
      <c r="D4" s="377"/>
      <c r="E4" s="377"/>
      <c r="F4" s="375"/>
      <c r="G4" s="377"/>
      <c r="H4" s="375"/>
      <c r="I4" s="375"/>
    </row>
    <row r="5" spans="1:10" x14ac:dyDescent="0.3">
      <c r="A5" s="377"/>
      <c r="B5" s="9" t="s">
        <v>10</v>
      </c>
      <c r="C5" s="376"/>
      <c r="D5" s="10" t="s">
        <v>10</v>
      </c>
      <c r="E5" s="10" t="s">
        <v>10</v>
      </c>
      <c r="F5" s="11" t="s">
        <v>10</v>
      </c>
      <c r="G5" s="10" t="s">
        <v>11</v>
      </c>
      <c r="H5" s="375"/>
      <c r="I5" s="375"/>
    </row>
    <row r="6" spans="1:10" s="12" customFormat="1" ht="51.75" customHeight="1" x14ac:dyDescent="0.25">
      <c r="A6" s="118" t="s">
        <v>112</v>
      </c>
      <c r="B6" s="14" t="s">
        <v>113</v>
      </c>
      <c r="C6" s="15">
        <f>C28</f>
        <v>16.23</v>
      </c>
      <c r="D6" s="14">
        <v>12.96</v>
      </c>
      <c r="E6" s="14">
        <v>12.48</v>
      </c>
      <c r="F6" s="14">
        <v>72.58</v>
      </c>
      <c r="G6" s="16">
        <v>454</v>
      </c>
      <c r="H6" s="238" t="s">
        <v>272</v>
      </c>
      <c r="I6" s="18">
        <v>448</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x14ac:dyDescent="0.3">
      <c r="A11" s="135" t="s">
        <v>65</v>
      </c>
      <c r="B11" s="18">
        <v>200</v>
      </c>
      <c r="C11" s="15">
        <v>18.23</v>
      </c>
      <c r="D11" s="15">
        <v>0.8</v>
      </c>
      <c r="E11" s="15">
        <v>0</v>
      </c>
      <c r="F11" s="15">
        <v>28</v>
      </c>
      <c r="G11" s="15">
        <v>108</v>
      </c>
      <c r="H11" s="18" t="s">
        <v>66</v>
      </c>
      <c r="I11" s="18">
        <v>389</v>
      </c>
      <c r="J11" s="240"/>
    </row>
    <row r="12" spans="1:10" ht="18" customHeight="1" x14ac:dyDescent="0.3">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x14ac:dyDescent="0.3">
      <c r="A13" s="405" t="s">
        <v>19</v>
      </c>
      <c r="B13" s="405"/>
      <c r="C13" s="405"/>
      <c r="D13" s="405"/>
      <c r="E13" s="405"/>
      <c r="F13" s="405"/>
      <c r="G13" s="405"/>
      <c r="H13" s="405"/>
      <c r="I13" s="405"/>
    </row>
    <row r="14" spans="1:10" s="8" customFormat="1" ht="42" customHeight="1" x14ac:dyDescent="0.25">
      <c r="A14" s="118" t="s">
        <v>51</v>
      </c>
      <c r="B14" s="18">
        <v>60</v>
      </c>
      <c r="C14" s="15">
        <v>5</v>
      </c>
      <c r="D14" s="15">
        <v>0.6</v>
      </c>
      <c r="E14" s="15">
        <v>3.1</v>
      </c>
      <c r="F14" s="15">
        <v>1.8</v>
      </c>
      <c r="G14" s="15">
        <v>37.6</v>
      </c>
      <c r="H14" s="18" t="s">
        <v>12</v>
      </c>
      <c r="I14" s="18" t="s">
        <v>22</v>
      </c>
      <c r="J14" s="2" t="s">
        <v>35</v>
      </c>
    </row>
    <row r="15" spans="1:10" ht="33" customHeight="1" x14ac:dyDescent="0.3">
      <c r="A15" s="154" t="s">
        <v>70</v>
      </c>
      <c r="B15" s="18">
        <v>250</v>
      </c>
      <c r="C15" s="15">
        <v>15</v>
      </c>
      <c r="D15" s="15">
        <v>4.57</v>
      </c>
      <c r="E15" s="15">
        <v>3.94</v>
      </c>
      <c r="F15" s="15">
        <v>18.12</v>
      </c>
      <c r="G15" s="15">
        <v>126.2</v>
      </c>
      <c r="H15" s="34" t="s">
        <v>71</v>
      </c>
      <c r="I15" s="18">
        <v>208</v>
      </c>
    </row>
    <row r="16" spans="1:10" s="12" customFormat="1" ht="27" customHeight="1" x14ac:dyDescent="0.25">
      <c r="A16" s="134" t="s">
        <v>90</v>
      </c>
      <c r="B16" s="20">
        <v>220</v>
      </c>
      <c r="C16" s="15">
        <v>45</v>
      </c>
      <c r="D16" s="15">
        <v>12.7</v>
      </c>
      <c r="E16" s="15">
        <v>11.7</v>
      </c>
      <c r="F16" s="15">
        <v>41.9</v>
      </c>
      <c r="G16" s="15">
        <v>299</v>
      </c>
      <c r="H16" s="174" t="s">
        <v>267</v>
      </c>
      <c r="I16" s="18">
        <v>291</v>
      </c>
      <c r="J16" s="133" t="s">
        <v>35</v>
      </c>
    </row>
    <row r="17" spans="1:10" ht="33"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36" customHeight="1" x14ac:dyDescent="0.3">
      <c r="A19" s="139" t="s">
        <v>41</v>
      </c>
      <c r="B19" s="18">
        <v>30</v>
      </c>
      <c r="C19" s="15">
        <v>1.5</v>
      </c>
      <c r="D19" s="15">
        <v>2.4</v>
      </c>
      <c r="E19" s="15">
        <v>0.3</v>
      </c>
      <c r="F19" s="15">
        <v>14.6</v>
      </c>
      <c r="G19" s="15">
        <v>72.599999999999994</v>
      </c>
      <c r="H19" s="34" t="s">
        <v>26</v>
      </c>
      <c r="I19" s="18">
        <v>13002</v>
      </c>
      <c r="J19" s="85" t="s">
        <v>35</v>
      </c>
    </row>
    <row r="20" spans="1:10" ht="19.5" customHeight="1" x14ac:dyDescent="0.3">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x14ac:dyDescent="0.3">
      <c r="A21" s="140" t="s">
        <v>42</v>
      </c>
      <c r="B21" s="16"/>
      <c r="C21" s="40">
        <f>C12+C20</f>
        <v>146.02000000000001</v>
      </c>
      <c r="D21" s="40">
        <f>D12+D20</f>
        <v>52.95</v>
      </c>
      <c r="E21" s="40">
        <f>E12+E20</f>
        <v>50.040000000000006</v>
      </c>
      <c r="F21" s="40">
        <f>F12+F20</f>
        <v>238.2</v>
      </c>
      <c r="G21" s="40">
        <f>G12+G20</f>
        <v>1607.7000000000003</v>
      </c>
      <c r="H21" s="16"/>
      <c r="I21" s="116"/>
      <c r="J21" s="114"/>
    </row>
    <row r="22" spans="1:10" x14ac:dyDescent="0.3">
      <c r="A22" s="132"/>
      <c r="B22" s="5"/>
      <c r="C22" s="6"/>
      <c r="D22" s="6"/>
      <c r="E22" s="6"/>
      <c r="F22" s="6"/>
      <c r="G22" s="6"/>
      <c r="H22" s="6"/>
      <c r="I22" s="6"/>
    </row>
    <row r="23" spans="1:10" x14ac:dyDescent="0.3">
      <c r="A23" s="415" t="s">
        <v>111</v>
      </c>
      <c r="B23" s="415"/>
      <c r="C23" s="415"/>
      <c r="D23" s="415"/>
      <c r="E23" s="415"/>
      <c r="F23" s="415"/>
      <c r="G23" s="415"/>
      <c r="H23" s="415"/>
      <c r="I23" s="415"/>
    </row>
    <row r="24" spans="1:10" x14ac:dyDescent="0.3">
      <c r="A24" s="132"/>
      <c r="B24" s="7"/>
      <c r="C24" s="378" t="s">
        <v>0</v>
      </c>
      <c r="D24" s="378"/>
      <c r="E24" s="378"/>
      <c r="F24" s="378"/>
      <c r="G24" s="378"/>
      <c r="H24" s="6"/>
      <c r="I24" s="6"/>
    </row>
    <row r="25" spans="1:10" x14ac:dyDescent="0.3">
      <c r="A25" s="377" t="s">
        <v>1</v>
      </c>
      <c r="B25" s="376" t="s">
        <v>2</v>
      </c>
      <c r="C25" s="376" t="s">
        <v>3</v>
      </c>
      <c r="D25" s="377" t="s">
        <v>4</v>
      </c>
      <c r="E25" s="377" t="s">
        <v>5</v>
      </c>
      <c r="F25" s="375" t="s">
        <v>6</v>
      </c>
      <c r="G25" s="377" t="s">
        <v>7</v>
      </c>
      <c r="H25" s="375" t="s">
        <v>8</v>
      </c>
      <c r="I25" s="375" t="s">
        <v>9</v>
      </c>
    </row>
    <row r="26" spans="1:10" x14ac:dyDescent="0.3">
      <c r="A26" s="377"/>
      <c r="B26" s="376"/>
      <c r="C26" s="376"/>
      <c r="D26" s="377"/>
      <c r="E26" s="377"/>
      <c r="F26" s="375"/>
      <c r="G26" s="377"/>
      <c r="H26" s="375"/>
      <c r="I26" s="375"/>
    </row>
    <row r="27" spans="1:10" x14ac:dyDescent="0.3">
      <c r="A27" s="377"/>
      <c r="B27" s="9" t="s">
        <v>10</v>
      </c>
      <c r="C27" s="376"/>
      <c r="D27" s="10" t="s">
        <v>10</v>
      </c>
      <c r="E27" s="10" t="s">
        <v>10</v>
      </c>
      <c r="F27" s="11" t="s">
        <v>10</v>
      </c>
      <c r="G27" s="10" t="s">
        <v>11</v>
      </c>
      <c r="H27" s="375"/>
      <c r="I27" s="375"/>
    </row>
    <row r="28" spans="1:10" ht="49.5" customHeight="1" x14ac:dyDescent="0.3">
      <c r="A28" s="118" t="s">
        <v>112</v>
      </c>
      <c r="B28" s="14" t="s">
        <v>81</v>
      </c>
      <c r="C28" s="15">
        <v>16.23</v>
      </c>
      <c r="D28" s="14">
        <v>13.9</v>
      </c>
      <c r="E28" s="14">
        <v>13</v>
      </c>
      <c r="F28" s="14">
        <v>74</v>
      </c>
      <c r="G28" s="16">
        <v>470</v>
      </c>
      <c r="H28" s="238" t="s">
        <v>272</v>
      </c>
      <c r="I28" s="18">
        <v>448</v>
      </c>
      <c r="J28" s="133" t="s">
        <v>33</v>
      </c>
    </row>
    <row r="29" spans="1:10" s="2" customFormat="1" ht="24.75" customHeight="1" x14ac:dyDescent="0.25">
      <c r="A29" s="134" t="s">
        <v>32</v>
      </c>
      <c r="B29" s="18">
        <v>20</v>
      </c>
      <c r="C29" s="15">
        <v>11.77</v>
      </c>
      <c r="D29" s="15">
        <v>5.12</v>
      </c>
      <c r="E29" s="15">
        <v>5.22</v>
      </c>
      <c r="F29" s="15">
        <v>0</v>
      </c>
      <c r="G29" s="15">
        <v>68.599999999999994</v>
      </c>
      <c r="H29" s="18" t="s">
        <v>12</v>
      </c>
      <c r="I29" s="18" t="s">
        <v>13</v>
      </c>
      <c r="J29" s="2" t="s">
        <v>34</v>
      </c>
    </row>
    <row r="30" spans="1:10" ht="23.25" customHeight="1" x14ac:dyDescent="0.3">
      <c r="A30" s="157" t="s">
        <v>14</v>
      </c>
      <c r="B30" s="20">
        <v>10</v>
      </c>
      <c r="C30" s="15">
        <v>5.34</v>
      </c>
      <c r="D30" s="15">
        <v>0.1</v>
      </c>
      <c r="E30" s="15">
        <v>7.3</v>
      </c>
      <c r="F30" s="15">
        <v>0.1</v>
      </c>
      <c r="G30" s="15">
        <v>66.099999999999994</v>
      </c>
      <c r="H30" s="18" t="s">
        <v>12</v>
      </c>
      <c r="I30" s="18" t="s">
        <v>15</v>
      </c>
      <c r="J30" s="85" t="s">
        <v>34</v>
      </c>
    </row>
    <row r="31" spans="1:10" ht="23.25" customHeight="1" x14ac:dyDescent="0.3">
      <c r="A31" s="135" t="s">
        <v>16</v>
      </c>
      <c r="B31" s="18">
        <v>60</v>
      </c>
      <c r="C31" s="15">
        <v>4.7</v>
      </c>
      <c r="D31" s="15">
        <v>2.8</v>
      </c>
      <c r="E31" s="15">
        <v>0.8</v>
      </c>
      <c r="F31" s="15">
        <v>20</v>
      </c>
      <c r="G31" s="15">
        <v>105.6</v>
      </c>
      <c r="H31" s="18" t="s">
        <v>17</v>
      </c>
      <c r="I31" s="18">
        <v>125</v>
      </c>
      <c r="J31" s="85" t="s">
        <v>35</v>
      </c>
    </row>
    <row r="32" spans="1:10" ht="22.5" customHeight="1" x14ac:dyDescent="0.3">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x14ac:dyDescent="0.3">
      <c r="A33" s="135" t="s">
        <v>65</v>
      </c>
      <c r="B33" s="18">
        <v>200</v>
      </c>
      <c r="C33" s="15">
        <v>18.23</v>
      </c>
      <c r="D33" s="15">
        <v>0.8</v>
      </c>
      <c r="E33" s="15">
        <v>0</v>
      </c>
      <c r="F33" s="15">
        <v>28</v>
      </c>
      <c r="G33" s="15">
        <v>108</v>
      </c>
      <c r="H33" s="18" t="s">
        <v>66</v>
      </c>
      <c r="I33" s="18">
        <v>389</v>
      </c>
      <c r="J33" s="240"/>
    </row>
    <row r="34" spans="1:10" ht="21.75" customHeight="1" x14ac:dyDescent="0.3">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x14ac:dyDescent="0.3">
      <c r="A35" s="405" t="s">
        <v>19</v>
      </c>
      <c r="B35" s="405"/>
      <c r="C35" s="405"/>
      <c r="D35" s="405"/>
      <c r="E35" s="405"/>
      <c r="F35" s="405"/>
      <c r="G35" s="405"/>
      <c r="H35" s="405"/>
      <c r="I35" s="405"/>
    </row>
    <row r="36" spans="1:10" ht="49.5" x14ac:dyDescent="0.3">
      <c r="A36" s="118" t="s">
        <v>51</v>
      </c>
      <c r="B36" s="18">
        <v>100</v>
      </c>
      <c r="C36" s="15">
        <v>5</v>
      </c>
      <c r="D36" s="15">
        <v>0.99</v>
      </c>
      <c r="E36" s="15">
        <v>5.15</v>
      </c>
      <c r="F36" s="15">
        <v>3</v>
      </c>
      <c r="G36" s="15">
        <v>62.42</v>
      </c>
      <c r="H36" s="18" t="s">
        <v>12</v>
      </c>
      <c r="I36" s="18" t="s">
        <v>22</v>
      </c>
      <c r="J36" s="2" t="s">
        <v>35</v>
      </c>
    </row>
    <row r="37" spans="1:10" ht="28.5" customHeight="1" x14ac:dyDescent="0.3">
      <c r="A37" s="21" t="s">
        <v>70</v>
      </c>
      <c r="B37" s="18">
        <v>300</v>
      </c>
      <c r="C37" s="15">
        <v>15</v>
      </c>
      <c r="D37" s="15">
        <v>6.86</v>
      </c>
      <c r="E37" s="15">
        <v>5.91</v>
      </c>
      <c r="F37" s="15">
        <v>27.18</v>
      </c>
      <c r="G37" s="15">
        <v>189.3</v>
      </c>
      <c r="H37" s="18" t="s">
        <v>72</v>
      </c>
      <c r="I37" s="18">
        <v>133</v>
      </c>
      <c r="J37" s="85" t="s">
        <v>35</v>
      </c>
    </row>
    <row r="38" spans="1:10" s="12" customFormat="1" ht="27" customHeight="1" x14ac:dyDescent="0.25">
      <c r="A38" s="134" t="s">
        <v>90</v>
      </c>
      <c r="B38" s="20">
        <v>220</v>
      </c>
      <c r="C38" s="15">
        <v>45</v>
      </c>
      <c r="D38" s="15">
        <v>12.7</v>
      </c>
      <c r="E38" s="15">
        <v>11.7</v>
      </c>
      <c r="F38" s="15">
        <v>41.9</v>
      </c>
      <c r="G38" s="15">
        <v>299</v>
      </c>
      <c r="H38" s="174" t="s">
        <v>267</v>
      </c>
      <c r="I38" s="18">
        <v>291</v>
      </c>
      <c r="J38" s="133" t="s">
        <v>35</v>
      </c>
    </row>
    <row r="39" spans="1:10" ht="21.75" customHeight="1" x14ac:dyDescent="0.3">
      <c r="A39" s="135" t="s">
        <v>23</v>
      </c>
      <c r="B39" s="18">
        <v>200</v>
      </c>
      <c r="C39" s="15">
        <v>5</v>
      </c>
      <c r="D39" s="15">
        <v>0.6</v>
      </c>
      <c r="E39" s="15">
        <v>0</v>
      </c>
      <c r="F39" s="15">
        <v>22.8</v>
      </c>
      <c r="G39" s="15">
        <v>93.2</v>
      </c>
      <c r="H39" s="18" t="s">
        <v>12</v>
      </c>
      <c r="I39" s="18" t="s">
        <v>24</v>
      </c>
      <c r="J39" s="85" t="s">
        <v>35</v>
      </c>
    </row>
    <row r="40" spans="1:10" ht="31.5" customHeight="1" x14ac:dyDescent="0.3">
      <c r="A40" s="21" t="s">
        <v>25</v>
      </c>
      <c r="B40" s="18">
        <v>80</v>
      </c>
      <c r="C40" s="15">
        <v>1.5</v>
      </c>
      <c r="D40" s="15">
        <v>6.5</v>
      </c>
      <c r="E40" s="15">
        <v>0.8</v>
      </c>
      <c r="F40" s="15">
        <v>33.799999999999997</v>
      </c>
      <c r="G40" s="15">
        <v>177.6</v>
      </c>
      <c r="H40" s="34" t="s">
        <v>26</v>
      </c>
      <c r="I40" s="18">
        <v>13003</v>
      </c>
      <c r="J40" s="85" t="s">
        <v>35</v>
      </c>
    </row>
    <row r="41" spans="1:10" ht="29.25" customHeight="1" x14ac:dyDescent="0.3">
      <c r="A41" s="139" t="s">
        <v>41</v>
      </c>
      <c r="B41" s="18">
        <v>30</v>
      </c>
      <c r="C41" s="15">
        <v>1.5</v>
      </c>
      <c r="D41" s="15">
        <v>2.4</v>
      </c>
      <c r="E41" s="15">
        <v>0.3</v>
      </c>
      <c r="F41" s="15">
        <v>14.6</v>
      </c>
      <c r="G41" s="15">
        <v>72.599999999999994</v>
      </c>
      <c r="H41" s="34" t="s">
        <v>26</v>
      </c>
      <c r="I41" s="18">
        <v>13002</v>
      </c>
      <c r="J41" s="85" t="s">
        <v>35</v>
      </c>
    </row>
    <row r="42" spans="1:10" ht="21.75" customHeight="1" x14ac:dyDescent="0.3">
      <c r="A42" s="137" t="s">
        <v>27</v>
      </c>
      <c r="B42" s="9"/>
      <c r="C42" s="26">
        <f>SUM(C36:C41)</f>
        <v>73</v>
      </c>
      <c r="D42" s="26">
        <f>SUM(D36:D41)</f>
        <v>30.05</v>
      </c>
      <c r="E42" s="26">
        <f>SUM(E36:E41)</f>
        <v>23.86</v>
      </c>
      <c r="F42" s="26">
        <f>SUM(F36:F41)</f>
        <v>143.28</v>
      </c>
      <c r="G42" s="26">
        <f>SUM(G36:G41)</f>
        <v>894.12000000000012</v>
      </c>
      <c r="H42" s="10"/>
      <c r="I42" s="10"/>
    </row>
    <row r="43" spans="1:10" ht="21.75" customHeight="1" x14ac:dyDescent="0.3">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80" t="s">
        <v>258</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259</v>
      </c>
      <c r="B4" s="400"/>
      <c r="C4" s="400"/>
      <c r="D4" s="400"/>
      <c r="E4" s="400"/>
      <c r="F4" s="400"/>
      <c r="G4" s="400"/>
      <c r="H4" s="400"/>
      <c r="I4" s="400"/>
      <c r="J4" s="400"/>
      <c r="K4" s="400"/>
      <c r="L4" s="400"/>
    </row>
    <row r="5" spans="1:12" ht="13.5" customHeight="1" x14ac:dyDescent="0.2">
      <c r="A5" s="381" t="s">
        <v>112</v>
      </c>
      <c r="B5" s="382"/>
      <c r="C5" s="382"/>
      <c r="D5" s="382"/>
      <c r="E5" s="382"/>
      <c r="F5" s="382"/>
      <c r="G5" s="382"/>
      <c r="H5" s="382"/>
      <c r="I5" s="382"/>
      <c r="J5" s="382"/>
      <c r="K5" s="382"/>
      <c r="L5" s="383"/>
    </row>
    <row r="6" spans="1:12" ht="15.75" customHeight="1" x14ac:dyDescent="0.2">
      <c r="A6" s="46" t="s">
        <v>229</v>
      </c>
      <c r="B6" s="47">
        <v>0.2</v>
      </c>
      <c r="C6" s="48">
        <v>0.2</v>
      </c>
      <c r="D6" s="49">
        <v>320</v>
      </c>
      <c r="E6" s="49">
        <f>D6/100*30+D6</f>
        <v>416</v>
      </c>
      <c r="F6" s="50">
        <f t="shared" ref="F6:F13" si="0">(B6*E6)/1000</f>
        <v>8.3199999999999996E-2</v>
      </c>
      <c r="G6" s="51"/>
      <c r="H6" s="52"/>
      <c r="I6" s="52"/>
      <c r="J6" s="52"/>
      <c r="K6" s="52"/>
      <c r="L6" s="52"/>
    </row>
    <row r="7" spans="1:12" ht="15" customHeight="1" x14ac:dyDescent="0.2">
      <c r="A7" s="46" t="s">
        <v>140</v>
      </c>
      <c r="B7" s="47">
        <v>70</v>
      </c>
      <c r="C7" s="48">
        <v>70</v>
      </c>
      <c r="D7" s="49">
        <v>62</v>
      </c>
      <c r="E7" s="49">
        <f>D7/100*31.8+D7</f>
        <v>81.716000000000008</v>
      </c>
      <c r="F7" s="50">
        <f t="shared" si="0"/>
        <v>5.7201200000000005</v>
      </c>
      <c r="G7" s="51"/>
      <c r="H7" s="52"/>
      <c r="I7" s="52"/>
      <c r="J7" s="52"/>
      <c r="K7" s="52"/>
      <c r="L7" s="52"/>
    </row>
    <row r="8" spans="1:12" ht="13.9" customHeight="1" x14ac:dyDescent="0.2">
      <c r="A8" s="46" t="s">
        <v>230</v>
      </c>
      <c r="B8" s="47">
        <v>75</v>
      </c>
      <c r="C8" s="48">
        <v>75</v>
      </c>
      <c r="D8" s="49">
        <v>37</v>
      </c>
      <c r="E8" s="49">
        <f t="shared" ref="E8:E13" si="1">D8/100*30+D8</f>
        <v>48.1</v>
      </c>
      <c r="F8" s="50">
        <f t="shared" si="0"/>
        <v>3.6074999999999999</v>
      </c>
      <c r="G8" s="51"/>
      <c r="H8" s="52"/>
      <c r="I8" s="52"/>
      <c r="J8" s="52"/>
      <c r="K8" s="52"/>
      <c r="L8" s="52"/>
    </row>
    <row r="9" spans="1:12" ht="13.9" customHeight="1" x14ac:dyDescent="0.2">
      <c r="A9" s="46" t="s">
        <v>231</v>
      </c>
      <c r="B9" s="47">
        <v>7</v>
      </c>
      <c r="C9" s="48">
        <v>7</v>
      </c>
      <c r="D9" s="49">
        <v>55</v>
      </c>
      <c r="E9" s="49">
        <f t="shared" si="1"/>
        <v>71.5</v>
      </c>
      <c r="F9" s="50">
        <f t="shared" si="0"/>
        <v>0.50049999999999994</v>
      </c>
      <c r="G9" s="51"/>
      <c r="H9" s="52"/>
      <c r="I9" s="52"/>
      <c r="J9" s="52"/>
      <c r="K9" s="52"/>
      <c r="L9" s="52"/>
    </row>
    <row r="10" spans="1:12" ht="13.9" customHeight="1" x14ac:dyDescent="0.2">
      <c r="A10" s="46" t="s">
        <v>158</v>
      </c>
      <c r="B10" s="47">
        <v>1</v>
      </c>
      <c r="C10" s="48">
        <v>1</v>
      </c>
      <c r="D10" s="49">
        <v>17</v>
      </c>
      <c r="E10" s="49">
        <f t="shared" si="1"/>
        <v>22.1</v>
      </c>
      <c r="F10" s="50">
        <f t="shared" si="0"/>
        <v>2.2100000000000002E-2</v>
      </c>
      <c r="G10" s="51"/>
      <c r="H10" s="52"/>
      <c r="I10" s="52"/>
      <c r="J10" s="52"/>
      <c r="K10" s="52"/>
      <c r="L10" s="52"/>
    </row>
    <row r="11" spans="1:12" ht="13.9" customHeight="1" x14ac:dyDescent="0.2">
      <c r="A11" s="46" t="s">
        <v>198</v>
      </c>
      <c r="B11" s="47">
        <v>6</v>
      </c>
      <c r="C11" s="48">
        <v>6</v>
      </c>
      <c r="D11" s="49">
        <v>185</v>
      </c>
      <c r="E11" s="49">
        <f t="shared" si="1"/>
        <v>240.5</v>
      </c>
      <c r="F11" s="50">
        <f t="shared" si="0"/>
        <v>1.4430000000000001</v>
      </c>
      <c r="G11" s="51"/>
      <c r="H11" s="52"/>
      <c r="I11" s="52"/>
      <c r="J11" s="52"/>
      <c r="K11" s="52"/>
      <c r="L11" s="52"/>
    </row>
    <row r="12" spans="1:12" ht="13.9" customHeight="1" x14ac:dyDescent="0.2">
      <c r="A12" s="46" t="s">
        <v>232</v>
      </c>
      <c r="B12" s="47">
        <v>20</v>
      </c>
      <c r="C12" s="48">
        <v>20</v>
      </c>
      <c r="D12" s="49">
        <v>124</v>
      </c>
      <c r="E12" s="49">
        <f t="shared" si="1"/>
        <v>161.19999999999999</v>
      </c>
      <c r="F12" s="50">
        <f t="shared" si="0"/>
        <v>3.2240000000000002</v>
      </c>
      <c r="G12" s="51"/>
      <c r="H12" s="52"/>
      <c r="I12" s="52"/>
      <c r="J12" s="52"/>
      <c r="K12" s="52"/>
      <c r="L12" s="52"/>
    </row>
    <row r="13" spans="1:12" ht="13.9" customHeight="1" x14ac:dyDescent="0.2">
      <c r="A13" s="46" t="s">
        <v>157</v>
      </c>
      <c r="B13" s="47">
        <v>8</v>
      </c>
      <c r="C13" s="48">
        <v>8</v>
      </c>
      <c r="D13" s="49">
        <v>157</v>
      </c>
      <c r="E13" s="49">
        <f t="shared" si="1"/>
        <v>204.1</v>
      </c>
      <c r="F13" s="50">
        <f t="shared" si="0"/>
        <v>1.6328</v>
      </c>
      <c r="G13" s="51"/>
      <c r="H13" s="52"/>
      <c r="I13" s="52"/>
      <c r="J13" s="52"/>
      <c r="K13" s="52"/>
      <c r="L13" s="52"/>
    </row>
    <row r="14" spans="1:12" ht="13.5" customHeight="1" x14ac:dyDescent="0.2">
      <c r="A14" s="53" t="s">
        <v>143</v>
      </c>
      <c r="B14" s="47"/>
      <c r="C14" s="381" t="s">
        <v>45</v>
      </c>
      <c r="D14" s="382"/>
      <c r="E14" s="382"/>
      <c r="F14" s="383"/>
      <c r="G14" s="54">
        <f>F6+F7+F8+F9+F10+F11+F12+F13</f>
        <v>16.233220000000003</v>
      </c>
      <c r="H14" s="52">
        <v>5.34</v>
      </c>
      <c r="I14" s="52">
        <v>11.23</v>
      </c>
      <c r="J14" s="52">
        <v>35.1</v>
      </c>
      <c r="K14" s="52">
        <v>263</v>
      </c>
      <c r="L14" s="52">
        <v>1.23</v>
      </c>
    </row>
    <row r="15" spans="1:12" s="55" customFormat="1" ht="19.5" customHeight="1" x14ac:dyDescent="0.25">
      <c r="A15" s="384" t="s">
        <v>149</v>
      </c>
      <c r="B15" s="384"/>
      <c r="C15" s="384"/>
      <c r="D15" s="384"/>
      <c r="E15" s="384"/>
      <c r="F15" s="384"/>
      <c r="G15" s="384"/>
      <c r="H15" s="384"/>
      <c r="I15" s="384"/>
      <c r="J15" s="384"/>
      <c r="K15" s="384"/>
      <c r="L15" s="384"/>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x14ac:dyDescent="0.25">
      <c r="A17" s="384" t="s">
        <v>144</v>
      </c>
      <c r="B17" s="384"/>
      <c r="C17" s="384"/>
      <c r="D17" s="384"/>
      <c r="E17" s="384"/>
      <c r="F17" s="384"/>
      <c r="G17" s="384"/>
      <c r="H17" s="384"/>
      <c r="I17" s="384"/>
      <c r="J17" s="384"/>
      <c r="K17" s="384"/>
      <c r="L17" s="384"/>
    </row>
    <row r="18" spans="1:12" s="55" customFormat="1" ht="19.5" customHeight="1" x14ac:dyDescent="0.25">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x14ac:dyDescent="0.25">
      <c r="A19" s="381" t="s">
        <v>65</v>
      </c>
      <c r="B19" s="382"/>
      <c r="C19" s="382"/>
      <c r="D19" s="382"/>
      <c r="E19" s="382"/>
      <c r="F19" s="382"/>
      <c r="G19" s="382"/>
      <c r="H19" s="382"/>
      <c r="I19" s="382"/>
      <c r="J19" s="382"/>
      <c r="K19" s="382"/>
      <c r="L19" s="383"/>
    </row>
    <row r="20" spans="1:12" ht="18.75" customHeight="1" x14ac:dyDescent="0.2">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x14ac:dyDescent="0.2">
      <c r="A21" s="381" t="s">
        <v>49</v>
      </c>
      <c r="B21" s="382"/>
      <c r="C21" s="382"/>
      <c r="D21" s="382"/>
      <c r="E21" s="382"/>
      <c r="F21" s="382"/>
      <c r="G21" s="382"/>
      <c r="H21" s="382"/>
      <c r="I21" s="382"/>
      <c r="J21" s="382"/>
      <c r="K21" s="382"/>
      <c r="L21" s="383"/>
    </row>
    <row r="22" spans="1:12" ht="16.5" customHeight="1" x14ac:dyDescent="0.2">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x14ac:dyDescent="0.2">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x14ac:dyDescent="0.2">
      <c r="A24" s="121" t="s">
        <v>181</v>
      </c>
      <c r="B24" s="52">
        <v>5</v>
      </c>
      <c r="C24" s="202">
        <v>5</v>
      </c>
      <c r="D24" s="123">
        <v>270</v>
      </c>
      <c r="E24" s="49">
        <f>D24/100*30+D24</f>
        <v>351</v>
      </c>
      <c r="F24" s="50">
        <f>(B24*E24)/1000</f>
        <v>1.7549999999999999</v>
      </c>
      <c r="G24" s="62"/>
      <c r="H24" s="52"/>
      <c r="I24" s="52"/>
      <c r="J24" s="52"/>
      <c r="K24" s="52"/>
      <c r="L24" s="52"/>
    </row>
    <row r="25" spans="1:12" ht="13.5" customHeight="1" x14ac:dyDescent="0.2">
      <c r="A25" s="53" t="s">
        <v>143</v>
      </c>
      <c r="B25" s="47"/>
      <c r="C25" s="381">
        <v>200</v>
      </c>
      <c r="D25" s="382"/>
      <c r="E25" s="382"/>
      <c r="F25" s="383"/>
      <c r="G25" s="54">
        <f>F21+F22+F23+F24</f>
        <v>16.763499999999997</v>
      </c>
      <c r="H25" s="52">
        <v>5.34</v>
      </c>
      <c r="I25" s="52">
        <v>11.23</v>
      </c>
      <c r="J25" s="52">
        <v>35.1</v>
      </c>
      <c r="K25" s="52">
        <v>263</v>
      </c>
      <c r="L25" s="52">
        <v>1.23</v>
      </c>
    </row>
    <row r="26" spans="1:12" s="63" customFormat="1" ht="16.5" customHeight="1" x14ac:dyDescent="0.25">
      <c r="A26" s="381" t="s">
        <v>16</v>
      </c>
      <c r="B26" s="382"/>
      <c r="C26" s="382"/>
      <c r="D26" s="382"/>
      <c r="E26" s="382"/>
      <c r="F26" s="382"/>
      <c r="G26" s="382"/>
      <c r="H26" s="382"/>
      <c r="I26" s="382"/>
      <c r="J26" s="382"/>
      <c r="K26" s="382"/>
      <c r="L26" s="383"/>
    </row>
    <row r="27" spans="1:12" s="63" customFormat="1" ht="18" customHeight="1" x14ac:dyDescent="0.25">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x14ac:dyDescent="0.2">
      <c r="A28" s="402"/>
      <c r="B28" s="403"/>
      <c r="C28" s="403"/>
      <c r="D28" s="404"/>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x14ac:dyDescent="0.3">
      <c r="A29" s="386" t="s">
        <v>154</v>
      </c>
      <c r="B29" s="387"/>
      <c r="C29" s="387"/>
      <c r="D29" s="387"/>
      <c r="E29" s="387"/>
      <c r="F29" s="387"/>
      <c r="G29" s="387"/>
      <c r="H29" s="387"/>
      <c r="I29" s="387"/>
      <c r="J29" s="387"/>
      <c r="K29" s="387"/>
      <c r="L29" s="387"/>
    </row>
    <row r="30" spans="1:12" s="66" customFormat="1" x14ac:dyDescent="0.2">
      <c r="A30" s="381" t="s">
        <v>51</v>
      </c>
      <c r="B30" s="382"/>
      <c r="C30" s="382"/>
      <c r="D30" s="382"/>
      <c r="E30" s="382"/>
      <c r="F30" s="382"/>
      <c r="G30" s="382"/>
      <c r="H30" s="382"/>
      <c r="I30" s="382"/>
      <c r="J30" s="382"/>
      <c r="K30" s="382"/>
      <c r="L30" s="383"/>
    </row>
    <row r="31" spans="1:12" s="66" customFormat="1" x14ac:dyDescent="0.2">
      <c r="A31" s="67" t="s">
        <v>182</v>
      </c>
      <c r="B31" s="52">
        <v>67.8</v>
      </c>
      <c r="C31" s="52">
        <v>60</v>
      </c>
      <c r="D31" s="150">
        <v>75</v>
      </c>
      <c r="E31" s="52">
        <f>D31/100*35+D31</f>
        <v>101.25</v>
      </c>
      <c r="F31" s="51">
        <f>(B31*E31)/1000</f>
        <v>6.8647499999999999</v>
      </c>
      <c r="G31" s="51"/>
      <c r="H31" s="69"/>
      <c r="I31" s="69"/>
      <c r="J31" s="69"/>
      <c r="K31" s="69"/>
      <c r="L31" s="69"/>
    </row>
    <row r="32" spans="1:12" s="66" customFormat="1" x14ac:dyDescent="0.2">
      <c r="A32" s="67" t="s">
        <v>183</v>
      </c>
      <c r="B32" s="52">
        <v>67.8</v>
      </c>
      <c r="C32" s="52">
        <v>60</v>
      </c>
      <c r="D32" s="70">
        <v>60</v>
      </c>
      <c r="E32" s="52">
        <f>D32/100*35+D32</f>
        <v>81</v>
      </c>
      <c r="F32" s="51">
        <f>(B32*E32)/1000</f>
        <v>5.4918000000000005</v>
      </c>
      <c r="G32" s="62"/>
      <c r="H32" s="71"/>
      <c r="I32" s="71"/>
      <c r="J32" s="71"/>
      <c r="K32" s="71"/>
      <c r="L32" s="71"/>
    </row>
    <row r="33" spans="1:12" x14ac:dyDescent="0.2">
      <c r="A33" s="161" t="s">
        <v>143</v>
      </c>
      <c r="B33" s="389" t="s">
        <v>186</v>
      </c>
      <c r="C33" s="390"/>
      <c r="D33" s="52"/>
      <c r="E33" s="52"/>
      <c r="F33" s="51"/>
      <c r="G33" s="62">
        <v>10</v>
      </c>
      <c r="H33" s="41"/>
      <c r="I33" s="41"/>
      <c r="J33" s="41"/>
      <c r="K33" s="41"/>
      <c r="L33" s="41"/>
    </row>
    <row r="34" spans="1:12" ht="15.75" customHeight="1" x14ac:dyDescent="0.2">
      <c r="A34" s="381" t="s">
        <v>70</v>
      </c>
      <c r="B34" s="382"/>
      <c r="C34" s="382"/>
      <c r="D34" s="382"/>
      <c r="E34" s="382"/>
      <c r="F34" s="382"/>
      <c r="G34" s="382"/>
      <c r="H34" s="382"/>
      <c r="I34" s="382"/>
      <c r="J34" s="382"/>
      <c r="K34" s="382"/>
      <c r="L34" s="383"/>
    </row>
    <row r="35" spans="1:12" ht="15" x14ac:dyDescent="0.2">
      <c r="A35" s="164" t="s">
        <v>159</v>
      </c>
      <c r="B35" s="165">
        <v>50</v>
      </c>
      <c r="C35" s="165">
        <v>36</v>
      </c>
      <c r="D35" s="52">
        <v>45</v>
      </c>
      <c r="E35" s="52">
        <f t="shared" ref="E35:E40" si="3">D35/100*35+D35</f>
        <v>60.75</v>
      </c>
      <c r="F35" s="51">
        <f>(B35*E35)/1000</f>
        <v>3.0375000000000001</v>
      </c>
      <c r="G35" s="51"/>
      <c r="H35" s="41"/>
      <c r="I35" s="41"/>
      <c r="J35" s="41"/>
      <c r="K35" s="41"/>
      <c r="L35" s="41"/>
    </row>
    <row r="36" spans="1:12" ht="15" x14ac:dyDescent="0.2">
      <c r="A36" s="164" t="s">
        <v>162</v>
      </c>
      <c r="B36" s="165">
        <v>15</v>
      </c>
      <c r="C36" s="165">
        <v>12</v>
      </c>
      <c r="D36" s="52">
        <v>30</v>
      </c>
      <c r="E36" s="52">
        <f t="shared" si="3"/>
        <v>40.5</v>
      </c>
      <c r="F36" s="51">
        <f t="shared" ref="F36:F41" si="4">(B36*E36)/1000</f>
        <v>0.60750000000000004</v>
      </c>
      <c r="G36" s="51"/>
      <c r="H36" s="41"/>
      <c r="I36" s="41"/>
      <c r="J36" s="41"/>
      <c r="K36" s="41"/>
      <c r="L36" s="41"/>
    </row>
    <row r="37" spans="1:12" ht="16.5" x14ac:dyDescent="0.2">
      <c r="A37" s="77" t="s">
        <v>161</v>
      </c>
      <c r="B37" s="165">
        <v>19</v>
      </c>
      <c r="C37" s="165">
        <v>15.96</v>
      </c>
      <c r="D37" s="52">
        <v>24</v>
      </c>
      <c r="E37" s="52">
        <f t="shared" si="3"/>
        <v>32.4</v>
      </c>
      <c r="F37" s="51">
        <f t="shared" si="4"/>
        <v>0.61560000000000004</v>
      </c>
      <c r="G37" s="51"/>
      <c r="H37" s="41"/>
      <c r="I37" s="41"/>
      <c r="J37" s="41"/>
      <c r="K37" s="41"/>
      <c r="L37" s="41"/>
    </row>
    <row r="38" spans="1:12" ht="16.5" x14ac:dyDescent="0.2">
      <c r="A38" s="77" t="s">
        <v>201</v>
      </c>
      <c r="B38" s="126">
        <v>3</v>
      </c>
      <c r="C38" s="126">
        <v>3</v>
      </c>
      <c r="D38" s="52">
        <v>157</v>
      </c>
      <c r="E38" s="52">
        <f t="shared" si="3"/>
        <v>211.95</v>
      </c>
      <c r="F38" s="51">
        <f t="shared" si="4"/>
        <v>0.63584999999999992</v>
      </c>
      <c r="G38" s="51"/>
      <c r="H38" s="41"/>
      <c r="I38" s="41"/>
      <c r="J38" s="41"/>
      <c r="K38" s="41"/>
      <c r="L38" s="41"/>
    </row>
    <row r="39" spans="1:12" ht="16.5" x14ac:dyDescent="0.2">
      <c r="A39" s="77" t="s">
        <v>160</v>
      </c>
      <c r="B39" s="165">
        <v>35</v>
      </c>
      <c r="C39" s="165">
        <v>35</v>
      </c>
      <c r="D39" s="52">
        <v>32</v>
      </c>
      <c r="E39" s="52">
        <f t="shared" si="3"/>
        <v>43.2</v>
      </c>
      <c r="F39" s="51">
        <f t="shared" si="4"/>
        <v>1.512</v>
      </c>
      <c r="G39" s="51"/>
      <c r="H39" s="41"/>
      <c r="I39" s="41"/>
      <c r="J39" s="41"/>
      <c r="K39" s="41"/>
      <c r="L39" s="41"/>
    </row>
    <row r="40" spans="1:12" ht="16.5" x14ac:dyDescent="0.2">
      <c r="A40" s="77" t="s">
        <v>168</v>
      </c>
      <c r="B40" s="126">
        <v>0.25</v>
      </c>
      <c r="C40" s="126">
        <v>0.25</v>
      </c>
      <c r="D40" s="52">
        <v>17</v>
      </c>
      <c r="E40" s="52">
        <f t="shared" si="3"/>
        <v>22.95</v>
      </c>
      <c r="F40" s="51">
        <f t="shared" si="4"/>
        <v>5.7374999999999995E-3</v>
      </c>
      <c r="G40" s="51"/>
      <c r="H40" s="41"/>
      <c r="I40" s="41"/>
      <c r="J40" s="41"/>
      <c r="K40" s="41"/>
      <c r="L40" s="41"/>
    </row>
    <row r="41" spans="1:12" ht="16.5" x14ac:dyDescent="0.2">
      <c r="A41" s="77" t="s">
        <v>173</v>
      </c>
      <c r="B41" s="126">
        <v>150</v>
      </c>
      <c r="C41" s="126">
        <v>150</v>
      </c>
      <c r="D41" s="52"/>
      <c r="E41" s="52"/>
      <c r="F41" s="51">
        <f t="shared" si="4"/>
        <v>0</v>
      </c>
      <c r="G41" s="51"/>
      <c r="H41" s="41"/>
      <c r="I41" s="41"/>
      <c r="J41" s="41"/>
      <c r="K41" s="41"/>
      <c r="L41" s="41"/>
    </row>
    <row r="42" spans="1:12" x14ac:dyDescent="0.2">
      <c r="A42" s="203" t="s">
        <v>143</v>
      </c>
      <c r="B42" s="416" t="s">
        <v>185</v>
      </c>
      <c r="C42" s="416"/>
      <c r="D42" s="52"/>
      <c r="E42" s="52"/>
      <c r="F42" s="51"/>
      <c r="G42" s="62">
        <v>15</v>
      </c>
      <c r="H42" s="41"/>
      <c r="I42" s="41"/>
      <c r="J42" s="41"/>
      <c r="K42" s="41"/>
      <c r="L42" s="41"/>
    </row>
    <row r="43" spans="1:12" ht="13.5" customHeight="1" x14ac:dyDescent="0.2">
      <c r="A43" s="381" t="s">
        <v>217</v>
      </c>
      <c r="B43" s="382"/>
      <c r="C43" s="382"/>
      <c r="D43" s="382"/>
      <c r="E43" s="382"/>
      <c r="F43" s="382"/>
      <c r="G43" s="382"/>
      <c r="H43" s="382"/>
      <c r="I43" s="382"/>
      <c r="J43" s="382"/>
      <c r="K43" s="382"/>
      <c r="L43" s="383"/>
    </row>
    <row r="44" spans="1:12" ht="15.75" customHeight="1" x14ac:dyDescent="0.2">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x14ac:dyDescent="0.2">
      <c r="A45" s="146" t="s">
        <v>174</v>
      </c>
      <c r="B45" s="184">
        <v>98.74</v>
      </c>
      <c r="C45" s="184">
        <v>68.625</v>
      </c>
      <c r="D45" s="49">
        <v>184</v>
      </c>
      <c r="E45" s="49">
        <f t="shared" si="5"/>
        <v>239.2</v>
      </c>
      <c r="F45" s="50">
        <f t="shared" si="6"/>
        <v>23.618607999999998</v>
      </c>
      <c r="G45" s="51"/>
      <c r="H45" s="52"/>
      <c r="I45" s="52"/>
      <c r="J45" s="52"/>
      <c r="K45" s="52"/>
      <c r="L45" s="52"/>
    </row>
    <row r="46" spans="1:12" ht="15.75" customHeight="1" x14ac:dyDescent="0.2">
      <c r="A46" s="146" t="s">
        <v>161</v>
      </c>
      <c r="B46" s="184">
        <v>12.5</v>
      </c>
      <c r="C46" s="184">
        <v>10.5</v>
      </c>
      <c r="D46" s="49">
        <v>24</v>
      </c>
      <c r="E46" s="49">
        <f t="shared" si="5"/>
        <v>31.2</v>
      </c>
      <c r="F46" s="50">
        <f t="shared" si="6"/>
        <v>0.39</v>
      </c>
      <c r="G46" s="51"/>
      <c r="H46" s="52"/>
      <c r="I46" s="52"/>
      <c r="J46" s="52"/>
      <c r="K46" s="52"/>
      <c r="L46" s="52"/>
    </row>
    <row r="47" spans="1:12" ht="15.75" customHeight="1" x14ac:dyDescent="0.2">
      <c r="A47" s="146" t="s">
        <v>162</v>
      </c>
      <c r="B47" s="184">
        <v>31.2</v>
      </c>
      <c r="C47" s="184">
        <v>24.96</v>
      </c>
      <c r="D47" s="49">
        <v>30</v>
      </c>
      <c r="E47" s="49">
        <f t="shared" si="5"/>
        <v>39</v>
      </c>
      <c r="F47" s="50">
        <f t="shared" si="6"/>
        <v>1.2167999999999999</v>
      </c>
      <c r="G47" s="51"/>
      <c r="H47" s="52"/>
      <c r="I47" s="52"/>
      <c r="J47" s="52"/>
      <c r="K47" s="52"/>
      <c r="L47" s="52"/>
    </row>
    <row r="48" spans="1:12" ht="15" customHeight="1" x14ac:dyDescent="0.2">
      <c r="A48" s="146" t="s">
        <v>157</v>
      </c>
      <c r="B48" s="52">
        <v>7</v>
      </c>
      <c r="C48" s="52">
        <v>7</v>
      </c>
      <c r="D48" s="49">
        <v>157</v>
      </c>
      <c r="E48" s="49">
        <f t="shared" si="5"/>
        <v>204.1</v>
      </c>
      <c r="F48" s="50">
        <f t="shared" si="6"/>
        <v>1.4287000000000001</v>
      </c>
      <c r="G48" s="51"/>
      <c r="H48" s="52"/>
      <c r="I48" s="52"/>
      <c r="J48" s="52"/>
      <c r="K48" s="52"/>
      <c r="L48" s="52"/>
    </row>
    <row r="49" spans="1:12" ht="15" customHeight="1" x14ac:dyDescent="0.2">
      <c r="A49" s="146" t="s">
        <v>168</v>
      </c>
      <c r="B49" s="52">
        <v>14.6</v>
      </c>
      <c r="C49" s="52">
        <v>12.7</v>
      </c>
      <c r="D49" s="49">
        <v>17</v>
      </c>
      <c r="E49" s="49">
        <f t="shared" si="5"/>
        <v>22.1</v>
      </c>
      <c r="F49" s="50">
        <f t="shared" si="6"/>
        <v>0.32266</v>
      </c>
      <c r="G49" s="51"/>
      <c r="H49" s="52"/>
      <c r="I49" s="52"/>
      <c r="J49" s="52"/>
      <c r="K49" s="52"/>
      <c r="L49" s="52"/>
    </row>
    <row r="50" spans="1:12" ht="13.5" customHeight="1" x14ac:dyDescent="0.2">
      <c r="A50" s="147" t="s">
        <v>143</v>
      </c>
      <c r="B50" s="57"/>
      <c r="C50" s="391" t="s">
        <v>238</v>
      </c>
      <c r="D50" s="382"/>
      <c r="E50" s="382"/>
      <c r="F50" s="383"/>
      <c r="G50" s="54">
        <v>35</v>
      </c>
      <c r="H50" s="52">
        <v>5.34</v>
      </c>
      <c r="I50" s="52">
        <v>11.23</v>
      </c>
      <c r="J50" s="52">
        <v>35.1</v>
      </c>
      <c r="K50" s="52">
        <v>263</v>
      </c>
      <c r="L50" s="52">
        <v>1.23</v>
      </c>
    </row>
    <row r="51" spans="1:12" x14ac:dyDescent="0.2">
      <c r="A51" s="381" t="s">
        <v>23</v>
      </c>
      <c r="B51" s="382"/>
      <c r="C51" s="382"/>
      <c r="D51" s="382"/>
      <c r="E51" s="382"/>
      <c r="F51" s="382"/>
      <c r="G51" s="382"/>
      <c r="H51" s="382"/>
      <c r="I51" s="382"/>
      <c r="J51" s="382"/>
      <c r="K51" s="382"/>
      <c r="L51" s="383"/>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203" t="s">
        <v>143</v>
      </c>
      <c r="B54" s="394">
        <v>200</v>
      </c>
      <c r="C54" s="395"/>
      <c r="D54" s="52"/>
      <c r="E54" s="52"/>
      <c r="F54" s="51"/>
      <c r="G54" s="62">
        <v>5</v>
      </c>
      <c r="H54" s="41"/>
      <c r="I54" s="41"/>
      <c r="J54" s="41"/>
      <c r="K54" s="41"/>
      <c r="L54" s="41"/>
    </row>
    <row r="55" spans="1:12" x14ac:dyDescent="0.2">
      <c r="A55" s="53" t="s">
        <v>163</v>
      </c>
      <c r="B55" s="80">
        <v>80</v>
      </c>
      <c r="C55" s="80">
        <v>80</v>
      </c>
      <c r="D55" s="396"/>
      <c r="E55" s="397"/>
      <c r="F55" s="397"/>
      <c r="G55" s="398"/>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96"/>
      <c r="E57" s="397"/>
      <c r="F57" s="397"/>
      <c r="G57" s="398"/>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96" t="s">
        <v>133</v>
      </c>
      <c r="B59" s="397"/>
      <c r="C59" s="397"/>
      <c r="D59" s="398"/>
      <c r="E59" s="150"/>
      <c r="F59" s="51"/>
      <c r="G59" s="82">
        <f>G33+G42+G50+G54+F56+F58</f>
        <v>68</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topLeftCell="A37" workbookViewId="0">
      <selection activeCell="A37" sqref="A1:XFD1048576"/>
    </sheetView>
  </sheetViews>
  <sheetFormatPr defaultColWidth="9.140625" defaultRowHeight="16.5" x14ac:dyDescent="0.3"/>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x14ac:dyDescent="0.3">
      <c r="A1" s="374" t="s">
        <v>114</v>
      </c>
      <c r="B1" s="374"/>
      <c r="C1" s="374"/>
      <c r="D1" s="374"/>
      <c r="E1" s="374"/>
      <c r="F1" s="374"/>
      <c r="G1" s="374"/>
      <c r="H1" s="374"/>
      <c r="I1" s="374"/>
    </row>
    <row r="2" spans="1:10" ht="25.5" customHeight="1" x14ac:dyDescent="0.3">
      <c r="A2" s="132"/>
      <c r="B2" s="89"/>
      <c r="C2" s="406" t="s">
        <v>0</v>
      </c>
      <c r="D2" s="406"/>
      <c r="E2" s="406"/>
      <c r="F2" s="406"/>
      <c r="G2" s="406"/>
      <c r="H2" s="88"/>
      <c r="I2" s="6"/>
    </row>
    <row r="3" spans="1:10" x14ac:dyDescent="0.3">
      <c r="A3" s="377" t="s">
        <v>1</v>
      </c>
      <c r="B3" s="408" t="s">
        <v>2</v>
      </c>
      <c r="C3" s="376" t="s">
        <v>3</v>
      </c>
      <c r="D3" s="407" t="s">
        <v>4</v>
      </c>
      <c r="E3" s="407" t="s">
        <v>5</v>
      </c>
      <c r="F3" s="411" t="s">
        <v>6</v>
      </c>
      <c r="G3" s="407" t="s">
        <v>7</v>
      </c>
      <c r="H3" s="375" t="s">
        <v>8</v>
      </c>
      <c r="I3" s="375" t="s">
        <v>9</v>
      </c>
    </row>
    <row r="4" spans="1:10" x14ac:dyDescent="0.3">
      <c r="A4" s="377"/>
      <c r="B4" s="408"/>
      <c r="C4" s="376"/>
      <c r="D4" s="407"/>
      <c r="E4" s="407"/>
      <c r="F4" s="411"/>
      <c r="G4" s="407"/>
      <c r="H4" s="375"/>
      <c r="I4" s="375"/>
    </row>
    <row r="5" spans="1:10" x14ac:dyDescent="0.3">
      <c r="A5" s="377"/>
      <c r="B5" s="90" t="s">
        <v>10</v>
      </c>
      <c r="C5" s="376"/>
      <c r="D5" s="91" t="s">
        <v>10</v>
      </c>
      <c r="E5" s="91" t="s">
        <v>10</v>
      </c>
      <c r="F5" s="92" t="s">
        <v>10</v>
      </c>
      <c r="G5" s="91" t="s">
        <v>11</v>
      </c>
      <c r="H5" s="375"/>
      <c r="I5" s="375"/>
    </row>
    <row r="6" spans="1:10" s="12" customFormat="1" ht="27.75" customHeight="1" x14ac:dyDescent="0.3">
      <c r="A6" s="135" t="s">
        <v>116</v>
      </c>
      <c r="B6" s="242" t="s">
        <v>119</v>
      </c>
      <c r="C6" s="101">
        <v>19.96</v>
      </c>
      <c r="D6" s="101">
        <v>7.9</v>
      </c>
      <c r="E6" s="101">
        <v>7.2</v>
      </c>
      <c r="F6" s="101">
        <v>28.6</v>
      </c>
      <c r="G6" s="101">
        <v>210.6</v>
      </c>
      <c r="H6" s="96" t="s">
        <v>12</v>
      </c>
      <c r="I6" s="18" t="s">
        <v>117</v>
      </c>
      <c r="J6" s="133" t="s">
        <v>35</v>
      </c>
    </row>
    <row r="7" spans="1:10" ht="22.5" customHeight="1" x14ac:dyDescent="0.3">
      <c r="A7" s="13" t="s">
        <v>262</v>
      </c>
      <c r="B7" s="14">
        <v>55</v>
      </c>
      <c r="C7" s="15">
        <v>12.17</v>
      </c>
      <c r="D7" s="14">
        <v>4</v>
      </c>
      <c r="E7" s="14">
        <v>18</v>
      </c>
      <c r="F7" s="14">
        <v>65</v>
      </c>
      <c r="G7" s="14">
        <v>122</v>
      </c>
      <c r="H7" s="17" t="s">
        <v>266</v>
      </c>
      <c r="I7" s="18"/>
      <c r="J7" s="3"/>
    </row>
    <row r="8" spans="1:10" ht="23.25" customHeight="1" x14ac:dyDescent="0.3">
      <c r="A8" s="135" t="s">
        <v>16</v>
      </c>
      <c r="B8" s="18">
        <v>60</v>
      </c>
      <c r="C8" s="15">
        <v>4.7</v>
      </c>
      <c r="D8" s="15">
        <v>2.8</v>
      </c>
      <c r="E8" s="15">
        <v>0.8</v>
      </c>
      <c r="F8" s="15">
        <v>20</v>
      </c>
      <c r="G8" s="15">
        <v>105.6</v>
      </c>
      <c r="H8" s="96" t="s">
        <v>17</v>
      </c>
      <c r="I8" s="18">
        <v>125</v>
      </c>
      <c r="J8" s="85" t="s">
        <v>35</v>
      </c>
    </row>
    <row r="9" spans="1:10" ht="27.75" customHeight="1" x14ac:dyDescent="0.3">
      <c r="A9" s="134" t="s">
        <v>79</v>
      </c>
      <c r="B9" s="242">
        <v>200</v>
      </c>
      <c r="C9" s="101">
        <v>19.079999999999998</v>
      </c>
      <c r="D9" s="101">
        <v>3.8</v>
      </c>
      <c r="E9" s="101">
        <v>3.5</v>
      </c>
      <c r="F9" s="101">
        <v>11.2</v>
      </c>
      <c r="G9" s="101">
        <v>91.2</v>
      </c>
      <c r="H9" s="96" t="s">
        <v>12</v>
      </c>
      <c r="I9" s="18" t="s">
        <v>80</v>
      </c>
      <c r="J9" s="85" t="s">
        <v>35</v>
      </c>
    </row>
    <row r="10" spans="1:10" s="2" customFormat="1" ht="24.75" customHeight="1" x14ac:dyDescent="0.25">
      <c r="A10" s="134" t="s">
        <v>32</v>
      </c>
      <c r="B10" s="18">
        <v>20</v>
      </c>
      <c r="C10" s="15">
        <v>11.77</v>
      </c>
      <c r="D10" s="15">
        <v>5.12</v>
      </c>
      <c r="E10" s="15">
        <v>5.22</v>
      </c>
      <c r="F10" s="15">
        <v>0</v>
      </c>
      <c r="G10" s="15">
        <v>68.599999999999994</v>
      </c>
      <c r="H10" s="18" t="s">
        <v>12</v>
      </c>
      <c r="I10" s="18" t="s">
        <v>13</v>
      </c>
      <c r="J10" s="2" t="s">
        <v>34</v>
      </c>
    </row>
    <row r="11" spans="1:10" ht="23.25" customHeight="1" x14ac:dyDescent="0.3">
      <c r="A11" s="157" t="s">
        <v>14</v>
      </c>
      <c r="B11" s="20">
        <v>10</v>
      </c>
      <c r="C11" s="15">
        <v>5.34</v>
      </c>
      <c r="D11" s="15">
        <v>0.1</v>
      </c>
      <c r="E11" s="15">
        <v>7.3</v>
      </c>
      <c r="F11" s="15">
        <v>0.1</v>
      </c>
      <c r="G11" s="15">
        <v>66.099999999999994</v>
      </c>
      <c r="H11" s="96" t="s">
        <v>12</v>
      </c>
      <c r="I11" s="18" t="s">
        <v>15</v>
      </c>
      <c r="J11" s="85" t="s">
        <v>34</v>
      </c>
    </row>
    <row r="12" spans="1:10" ht="18" customHeight="1" x14ac:dyDescent="0.3">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x14ac:dyDescent="0.3">
      <c r="A13" s="405" t="s">
        <v>19</v>
      </c>
      <c r="B13" s="405"/>
      <c r="C13" s="405"/>
      <c r="D13" s="405"/>
      <c r="E13" s="405"/>
      <c r="F13" s="405"/>
      <c r="G13" s="405"/>
      <c r="H13" s="405"/>
      <c r="I13" s="405"/>
    </row>
    <row r="14" spans="1:10" s="8" customFormat="1" ht="31.5" customHeight="1" x14ac:dyDescent="0.25">
      <c r="A14" s="100" t="s">
        <v>36</v>
      </c>
      <c r="B14" s="18">
        <v>60</v>
      </c>
      <c r="C14" s="15">
        <v>5</v>
      </c>
      <c r="D14" s="15">
        <v>1</v>
      </c>
      <c r="E14" s="15">
        <v>6.1</v>
      </c>
      <c r="F14" s="15">
        <v>5.8</v>
      </c>
      <c r="G14" s="15">
        <v>81.5</v>
      </c>
      <c r="H14" s="18" t="s">
        <v>12</v>
      </c>
      <c r="I14" s="18" t="s">
        <v>37</v>
      </c>
      <c r="J14" s="2" t="s">
        <v>35</v>
      </c>
    </row>
    <row r="15" spans="1:10" ht="36" customHeight="1" x14ac:dyDescent="0.3">
      <c r="A15" s="100" t="s">
        <v>120</v>
      </c>
      <c r="B15" s="18">
        <v>250</v>
      </c>
      <c r="C15" s="15">
        <v>15</v>
      </c>
      <c r="D15" s="15">
        <v>2.86</v>
      </c>
      <c r="E15" s="15">
        <v>2.96</v>
      </c>
      <c r="F15" s="15">
        <v>13.84</v>
      </c>
      <c r="G15" s="15">
        <v>254</v>
      </c>
      <c r="H15" s="17" t="s">
        <v>75</v>
      </c>
      <c r="I15" s="18" t="s">
        <v>273</v>
      </c>
      <c r="J15" s="85" t="s">
        <v>35</v>
      </c>
    </row>
    <row r="16" spans="1:10" ht="34.5" customHeight="1" x14ac:dyDescent="0.3">
      <c r="A16" s="95" t="s">
        <v>74</v>
      </c>
      <c r="B16" s="18">
        <v>110</v>
      </c>
      <c r="C16" s="18">
        <v>35</v>
      </c>
      <c r="D16" s="14">
        <v>4.9000000000000004</v>
      </c>
      <c r="E16" s="14">
        <v>4.78</v>
      </c>
      <c r="F16" s="14">
        <v>4.0199999999999996</v>
      </c>
      <c r="G16" s="14">
        <v>115</v>
      </c>
      <c r="H16" s="17" t="s">
        <v>75</v>
      </c>
      <c r="I16" s="18">
        <v>491</v>
      </c>
      <c r="J16" s="85" t="s">
        <v>40</v>
      </c>
    </row>
    <row r="17" spans="1:13" ht="22.5" customHeight="1" x14ac:dyDescent="0.3">
      <c r="A17" s="95" t="s">
        <v>121</v>
      </c>
      <c r="B17" s="18">
        <v>150</v>
      </c>
      <c r="C17" s="15">
        <v>10</v>
      </c>
      <c r="D17" s="15">
        <v>8.1999999999999993</v>
      </c>
      <c r="E17" s="15">
        <v>6.9</v>
      </c>
      <c r="F17" s="15">
        <v>35.9</v>
      </c>
      <c r="G17" s="15">
        <v>238.9</v>
      </c>
      <c r="H17" s="18" t="s">
        <v>12</v>
      </c>
      <c r="I17" s="18" t="s">
        <v>122</v>
      </c>
      <c r="J17" s="85" t="s">
        <v>35</v>
      </c>
    </row>
    <row r="18" spans="1:13" ht="33" x14ac:dyDescent="0.3">
      <c r="A18" s="100" t="s">
        <v>63</v>
      </c>
      <c r="B18" s="18">
        <v>200</v>
      </c>
      <c r="C18" s="15">
        <v>5</v>
      </c>
      <c r="D18" s="15">
        <v>0.3</v>
      </c>
      <c r="E18" s="15">
        <v>0</v>
      </c>
      <c r="F18" s="15">
        <v>7.48</v>
      </c>
      <c r="G18" s="15">
        <v>28.55</v>
      </c>
      <c r="H18" s="18" t="s">
        <v>12</v>
      </c>
      <c r="I18" s="18" t="s">
        <v>64</v>
      </c>
      <c r="J18" s="176"/>
      <c r="K18" s="22"/>
      <c r="L18" s="23"/>
      <c r="M18" s="24"/>
    </row>
    <row r="19" spans="1:13" ht="31.5" customHeight="1" x14ac:dyDescent="0.3">
      <c r="A19" s="100" t="s">
        <v>25</v>
      </c>
      <c r="B19" s="18">
        <v>80</v>
      </c>
      <c r="C19" s="15">
        <v>1.5</v>
      </c>
      <c r="D19" s="15">
        <v>6.5</v>
      </c>
      <c r="E19" s="15">
        <v>0.8</v>
      </c>
      <c r="F19" s="15">
        <v>33.799999999999997</v>
      </c>
      <c r="G19" s="15">
        <v>177.6</v>
      </c>
      <c r="H19" s="34" t="s">
        <v>26</v>
      </c>
      <c r="I19" s="18">
        <v>13003</v>
      </c>
      <c r="J19" s="85" t="s">
        <v>35</v>
      </c>
    </row>
    <row r="20" spans="1:13" ht="29.25" customHeight="1" x14ac:dyDescent="0.3">
      <c r="A20" s="100" t="s">
        <v>41</v>
      </c>
      <c r="B20" s="18">
        <v>30</v>
      </c>
      <c r="C20" s="15">
        <v>1.5</v>
      </c>
      <c r="D20" s="15">
        <v>2.4</v>
      </c>
      <c r="E20" s="15">
        <v>0.3</v>
      </c>
      <c r="F20" s="15">
        <v>14.6</v>
      </c>
      <c r="G20" s="15">
        <v>72.599999999999994</v>
      </c>
      <c r="H20" s="34" t="s">
        <v>26</v>
      </c>
      <c r="I20" s="18">
        <v>13002</v>
      </c>
      <c r="J20" s="85" t="s">
        <v>35</v>
      </c>
    </row>
    <row r="21" spans="1:13" ht="19.5" customHeight="1" x14ac:dyDescent="0.3">
      <c r="A21" s="137" t="s">
        <v>27</v>
      </c>
      <c r="B21" s="90"/>
      <c r="C21" s="98">
        <f>SUM(C14:C20)</f>
        <v>73</v>
      </c>
      <c r="D21" s="98">
        <f>SUM(D14:D20)</f>
        <v>26.16</v>
      </c>
      <c r="E21" s="98">
        <f>SUM(E14:E20)</f>
        <v>21.840000000000003</v>
      </c>
      <c r="F21" s="98">
        <f>SUM(F14:F20)</f>
        <v>115.44</v>
      </c>
      <c r="G21" s="98">
        <f>SUM(G14:G20)</f>
        <v>968.15</v>
      </c>
      <c r="H21" s="91"/>
      <c r="I21" s="99"/>
    </row>
    <row r="22" spans="1:13" x14ac:dyDescent="0.3">
      <c r="A22" s="140" t="s">
        <v>42</v>
      </c>
      <c r="B22" s="114"/>
      <c r="C22" s="114"/>
      <c r="D22" s="115">
        <f>D12+D21</f>
        <v>49.88</v>
      </c>
      <c r="E22" s="115">
        <f>E12+E21</f>
        <v>63.86</v>
      </c>
      <c r="F22" s="115">
        <f>F12+F21</f>
        <v>240.33999999999997</v>
      </c>
      <c r="G22" s="115">
        <f>G12+G21</f>
        <v>1632.25</v>
      </c>
      <c r="H22" s="114"/>
      <c r="I22" s="116"/>
      <c r="J22" s="114"/>
    </row>
    <row r="23" spans="1:13" x14ac:dyDescent="0.3">
      <c r="A23" s="132"/>
      <c r="B23" s="87"/>
      <c r="C23" s="88"/>
      <c r="D23" s="88"/>
      <c r="E23" s="88"/>
      <c r="F23" s="88"/>
      <c r="G23" s="88"/>
      <c r="H23" s="88"/>
      <c r="I23" s="6"/>
    </row>
    <row r="24" spans="1:13" x14ac:dyDescent="0.3">
      <c r="A24" s="415" t="s">
        <v>115</v>
      </c>
      <c r="B24" s="415"/>
      <c r="C24" s="415"/>
      <c r="D24" s="415"/>
      <c r="E24" s="415"/>
      <c r="F24" s="415"/>
      <c r="G24" s="415"/>
      <c r="H24" s="415"/>
      <c r="I24" s="415"/>
    </row>
    <row r="25" spans="1:13" ht="13.5" customHeight="1" x14ac:dyDescent="0.3">
      <c r="A25" s="132"/>
      <c r="B25" s="89"/>
      <c r="C25" s="406" t="s">
        <v>0</v>
      </c>
      <c r="D25" s="406"/>
      <c r="E25" s="406"/>
      <c r="F25" s="406"/>
      <c r="G25" s="406"/>
      <c r="H25" s="88"/>
      <c r="I25" s="6"/>
    </row>
    <row r="26" spans="1:13" ht="10.5" customHeight="1" x14ac:dyDescent="0.3">
      <c r="A26" s="377" t="s">
        <v>1</v>
      </c>
      <c r="B26" s="408" t="s">
        <v>2</v>
      </c>
      <c r="C26" s="376" t="s">
        <v>3</v>
      </c>
      <c r="D26" s="407" t="s">
        <v>4</v>
      </c>
      <c r="E26" s="407" t="s">
        <v>5</v>
      </c>
      <c r="F26" s="411" t="s">
        <v>6</v>
      </c>
      <c r="G26" s="407" t="s">
        <v>7</v>
      </c>
      <c r="H26" s="375" t="s">
        <v>8</v>
      </c>
      <c r="I26" s="375" t="s">
        <v>9</v>
      </c>
    </row>
    <row r="27" spans="1:13" x14ac:dyDescent="0.3">
      <c r="A27" s="377"/>
      <c r="B27" s="408"/>
      <c r="C27" s="376"/>
      <c r="D27" s="407"/>
      <c r="E27" s="407"/>
      <c r="F27" s="411"/>
      <c r="G27" s="407"/>
      <c r="H27" s="375"/>
      <c r="I27" s="375"/>
    </row>
    <row r="28" spans="1:13" x14ac:dyDescent="0.3">
      <c r="A28" s="377"/>
      <c r="B28" s="90" t="s">
        <v>10</v>
      </c>
      <c r="C28" s="376"/>
      <c r="D28" s="91" t="s">
        <v>10</v>
      </c>
      <c r="E28" s="91" t="s">
        <v>10</v>
      </c>
      <c r="F28" s="92" t="s">
        <v>10</v>
      </c>
      <c r="G28" s="91" t="s">
        <v>11</v>
      </c>
      <c r="H28" s="375"/>
      <c r="I28" s="375"/>
    </row>
    <row r="29" spans="1:13" x14ac:dyDescent="0.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x14ac:dyDescent="0.3">
      <c r="A30" s="13" t="s">
        <v>262</v>
      </c>
      <c r="B30" s="14">
        <v>55</v>
      </c>
      <c r="C30" s="15">
        <v>12.17</v>
      </c>
      <c r="D30" s="14">
        <v>4</v>
      </c>
      <c r="E30" s="14">
        <v>18</v>
      </c>
      <c r="F30" s="14">
        <v>65</v>
      </c>
      <c r="G30" s="14">
        <v>122</v>
      </c>
      <c r="H30" s="17" t="s">
        <v>266</v>
      </c>
      <c r="I30" s="18"/>
      <c r="J30" s="3"/>
    </row>
    <row r="31" spans="1:13" ht="23.25" customHeight="1" x14ac:dyDescent="0.3">
      <c r="A31" s="135" t="str">
        <f>A8</f>
        <v>Батон нарезной</v>
      </c>
      <c r="B31" s="18">
        <v>40</v>
      </c>
      <c r="C31" s="101">
        <f>C8</f>
        <v>4.7</v>
      </c>
      <c r="D31" s="15">
        <v>2.8</v>
      </c>
      <c r="E31" s="15">
        <v>0.8</v>
      </c>
      <c r="F31" s="15">
        <v>20</v>
      </c>
      <c r="G31" s="15">
        <v>105.6</v>
      </c>
      <c r="H31" s="96" t="s">
        <v>17</v>
      </c>
      <c r="I31" s="18">
        <v>125</v>
      </c>
      <c r="J31" s="85" t="s">
        <v>35</v>
      </c>
    </row>
    <row r="32" spans="1:13" ht="24" customHeight="1" x14ac:dyDescent="0.3">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x14ac:dyDescent="0.3">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x14ac:dyDescent="0.3">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x14ac:dyDescent="0.3">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x14ac:dyDescent="0.3">
      <c r="A36" s="405" t="s">
        <v>19</v>
      </c>
      <c r="B36" s="405"/>
      <c r="C36" s="405"/>
      <c r="D36" s="405"/>
      <c r="E36" s="405"/>
      <c r="F36" s="405"/>
      <c r="G36" s="405"/>
      <c r="H36" s="405"/>
      <c r="I36" s="405"/>
    </row>
    <row r="37" spans="1:13" ht="30.75" customHeight="1" x14ac:dyDescent="0.3">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x14ac:dyDescent="0.3">
      <c r="A38" s="154" t="s">
        <v>120</v>
      </c>
      <c r="B38" s="18">
        <v>300</v>
      </c>
      <c r="C38" s="15">
        <f t="shared" si="0"/>
        <v>15</v>
      </c>
      <c r="D38" s="15">
        <v>4</v>
      </c>
      <c r="E38" s="15">
        <v>4.1500000000000004</v>
      </c>
      <c r="F38" s="15">
        <v>19.37</v>
      </c>
      <c r="G38" s="15">
        <v>356</v>
      </c>
      <c r="H38" s="17" t="s">
        <v>75</v>
      </c>
      <c r="I38" s="18" t="s">
        <v>273</v>
      </c>
      <c r="J38" s="85" t="s">
        <v>35</v>
      </c>
    </row>
    <row r="39" spans="1:13" ht="39" customHeight="1" x14ac:dyDescent="0.3">
      <c r="A39" s="134" t="s">
        <v>74</v>
      </c>
      <c r="B39" s="18">
        <v>130</v>
      </c>
      <c r="C39" s="15">
        <f t="shared" si="0"/>
        <v>35</v>
      </c>
      <c r="D39" s="14">
        <v>5.79</v>
      </c>
      <c r="E39" s="14">
        <v>5.65</v>
      </c>
      <c r="F39" s="14">
        <v>4.75</v>
      </c>
      <c r="G39" s="14">
        <v>136</v>
      </c>
      <c r="H39" s="17" t="s">
        <v>75</v>
      </c>
      <c r="I39" s="18">
        <v>491</v>
      </c>
      <c r="J39" s="85" t="s">
        <v>40</v>
      </c>
    </row>
    <row r="40" spans="1:13" ht="26.25" customHeight="1" x14ac:dyDescent="0.3">
      <c r="A40" s="134" t="s">
        <v>121</v>
      </c>
      <c r="B40" s="96">
        <v>180</v>
      </c>
      <c r="C40" s="15">
        <f t="shared" si="0"/>
        <v>10</v>
      </c>
      <c r="D40" s="101">
        <v>9.9</v>
      </c>
      <c r="E40" s="101">
        <v>8.3699999999999992</v>
      </c>
      <c r="F40" s="101">
        <v>43.11</v>
      </c>
      <c r="G40" s="101">
        <v>286.64999999999998</v>
      </c>
      <c r="H40" s="96" t="s">
        <v>12</v>
      </c>
      <c r="I40" s="18" t="s">
        <v>122</v>
      </c>
      <c r="J40" s="85" t="s">
        <v>35</v>
      </c>
    </row>
    <row r="41" spans="1:13" ht="33" x14ac:dyDescent="0.3">
      <c r="A41" s="21" t="s">
        <v>63</v>
      </c>
      <c r="B41" s="96">
        <v>200</v>
      </c>
      <c r="C41" s="15">
        <f t="shared" si="0"/>
        <v>5</v>
      </c>
      <c r="D41" s="101">
        <v>0.3</v>
      </c>
      <c r="E41" s="101">
        <v>0</v>
      </c>
      <c r="F41" s="101">
        <v>7.48</v>
      </c>
      <c r="G41" s="101">
        <v>28.55</v>
      </c>
      <c r="H41" s="96" t="s">
        <v>12</v>
      </c>
      <c r="I41" s="18" t="s">
        <v>64</v>
      </c>
      <c r="J41" s="176"/>
      <c r="K41" s="22"/>
      <c r="L41" s="23"/>
      <c r="M41" s="24"/>
    </row>
    <row r="42" spans="1:13" ht="31.5" customHeight="1" x14ac:dyDescent="0.3">
      <c r="A42" s="21" t="s">
        <v>25</v>
      </c>
      <c r="B42" s="96">
        <v>80</v>
      </c>
      <c r="C42" s="15">
        <f t="shared" si="0"/>
        <v>1.5</v>
      </c>
      <c r="D42" s="101">
        <v>6.5</v>
      </c>
      <c r="E42" s="101">
        <v>0.8</v>
      </c>
      <c r="F42" s="101">
        <v>33.799999999999997</v>
      </c>
      <c r="G42" s="101">
        <v>177.6</v>
      </c>
      <c r="H42" s="107" t="s">
        <v>26</v>
      </c>
      <c r="I42" s="18">
        <v>13003</v>
      </c>
      <c r="J42" s="85" t="s">
        <v>35</v>
      </c>
    </row>
    <row r="43" spans="1:13" ht="29.25" customHeight="1" x14ac:dyDescent="0.3">
      <c r="A43" s="139" t="s">
        <v>41</v>
      </c>
      <c r="B43" s="96">
        <v>30</v>
      </c>
      <c r="C43" s="15">
        <f t="shared" si="0"/>
        <v>1.5</v>
      </c>
      <c r="D43" s="101">
        <v>2.4</v>
      </c>
      <c r="E43" s="101">
        <v>0.3</v>
      </c>
      <c r="F43" s="101">
        <v>14.6</v>
      </c>
      <c r="G43" s="101">
        <v>72.599999999999994</v>
      </c>
      <c r="H43" s="107" t="s">
        <v>26</v>
      </c>
      <c r="I43" s="18">
        <v>13002</v>
      </c>
      <c r="J43" s="85" t="s">
        <v>35</v>
      </c>
    </row>
    <row r="44" spans="1:13" ht="21.75" customHeight="1" x14ac:dyDescent="0.3">
      <c r="A44" s="137" t="s">
        <v>27</v>
      </c>
      <c r="B44" s="90"/>
      <c r="C44" s="98">
        <f>SUM(C37:C43)</f>
        <v>73</v>
      </c>
      <c r="D44" s="98">
        <f>SUM(D37:D43)</f>
        <v>30.55</v>
      </c>
      <c r="E44" s="98">
        <f>SUM(E37:E43)</f>
        <v>29.4</v>
      </c>
      <c r="F44" s="98">
        <f>SUM(F37:F43)</f>
        <v>132.74</v>
      </c>
      <c r="G44" s="98">
        <f>SUM(G37:G43)</f>
        <v>1192.6899999999998</v>
      </c>
      <c r="H44" s="91"/>
      <c r="I44" s="99"/>
    </row>
    <row r="45" spans="1:13" ht="21.75" customHeight="1" x14ac:dyDescent="0.3">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 ref="A1:I1"/>
    <mergeCell ref="G3:G4"/>
    <mergeCell ref="C3:C5"/>
    <mergeCell ref="I3:I5"/>
    <mergeCell ref="B3:B4"/>
    <mergeCell ref="A3:A5"/>
    <mergeCell ref="E3:E4"/>
    <mergeCell ref="D3:D4"/>
    <mergeCell ref="F3:F4"/>
    <mergeCell ref="H3:H5"/>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80" t="s">
        <v>256</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257</v>
      </c>
      <c r="B4" s="400"/>
      <c r="C4" s="400"/>
      <c r="D4" s="400"/>
      <c r="E4" s="400"/>
      <c r="F4" s="400"/>
      <c r="G4" s="400"/>
      <c r="H4" s="400"/>
      <c r="I4" s="400"/>
      <c r="J4" s="400"/>
      <c r="K4" s="400"/>
      <c r="L4" s="400"/>
    </row>
    <row r="5" spans="1:12" ht="13.5" customHeight="1" x14ac:dyDescent="0.2">
      <c r="A5" s="381" t="s">
        <v>116</v>
      </c>
      <c r="B5" s="382"/>
      <c r="C5" s="382"/>
      <c r="D5" s="382"/>
      <c r="E5" s="382"/>
      <c r="F5" s="382"/>
      <c r="G5" s="382"/>
      <c r="H5" s="382"/>
      <c r="I5" s="382"/>
      <c r="J5" s="382"/>
      <c r="K5" s="382"/>
      <c r="L5" s="383"/>
    </row>
    <row r="6" spans="1:12" ht="15.75" customHeight="1" x14ac:dyDescent="0.2">
      <c r="A6" s="146" t="s">
        <v>239</v>
      </c>
      <c r="B6" s="126">
        <v>68</v>
      </c>
      <c r="C6" s="126">
        <v>68</v>
      </c>
      <c r="D6" s="49">
        <v>44</v>
      </c>
      <c r="E6" s="49">
        <f>D6/100*33.3+D6</f>
        <v>58.652000000000001</v>
      </c>
      <c r="F6" s="50">
        <f>(B6*E6)/1000</f>
        <v>3.9883360000000003</v>
      </c>
      <c r="G6" s="51"/>
      <c r="H6" s="52"/>
      <c r="I6" s="52"/>
      <c r="J6" s="52"/>
      <c r="K6" s="52"/>
      <c r="L6" s="52"/>
    </row>
    <row r="7" spans="1:12" ht="15" customHeight="1" x14ac:dyDescent="0.2">
      <c r="A7" s="146" t="s">
        <v>240</v>
      </c>
      <c r="B7" s="126">
        <v>9</v>
      </c>
      <c r="C7" s="126">
        <v>9</v>
      </c>
      <c r="D7" s="49">
        <v>395.5</v>
      </c>
      <c r="E7" s="49">
        <f>D7/100*30+D7</f>
        <v>514.15</v>
      </c>
      <c r="F7" s="50">
        <f>(B7*E7)/1000</f>
        <v>4.6273499999999999</v>
      </c>
      <c r="G7" s="51"/>
      <c r="H7" s="52"/>
      <c r="I7" s="52"/>
      <c r="J7" s="52"/>
      <c r="K7" s="52"/>
      <c r="L7" s="52"/>
    </row>
    <row r="8" spans="1:12" ht="13.9" customHeight="1" x14ac:dyDescent="0.2">
      <c r="A8" s="146" t="s">
        <v>158</v>
      </c>
      <c r="B8" s="126">
        <v>0.7</v>
      </c>
      <c r="C8" s="126">
        <v>0.7</v>
      </c>
      <c r="D8" s="49">
        <v>17</v>
      </c>
      <c r="E8" s="49">
        <f>D8/100*30+D8</f>
        <v>22.1</v>
      </c>
      <c r="F8" s="50">
        <f>(B8*E8)/1000</f>
        <v>1.5470000000000001E-2</v>
      </c>
      <c r="G8" s="51"/>
      <c r="H8" s="52"/>
      <c r="I8" s="52"/>
      <c r="J8" s="52"/>
      <c r="K8" s="52"/>
      <c r="L8" s="52"/>
    </row>
    <row r="9" spans="1:12" ht="13.9" customHeight="1" x14ac:dyDescent="0.2">
      <c r="A9" s="243" t="s">
        <v>145</v>
      </c>
      <c r="B9" s="244">
        <v>21</v>
      </c>
      <c r="C9" s="126">
        <v>20</v>
      </c>
      <c r="D9" s="49">
        <v>415</v>
      </c>
      <c r="E9" s="49">
        <f>D9/100*30+D9</f>
        <v>539.5</v>
      </c>
      <c r="F9" s="50">
        <f>(B9*E9)/1000</f>
        <v>11.329499999999999</v>
      </c>
      <c r="G9" s="51"/>
      <c r="H9" s="52"/>
      <c r="I9" s="52"/>
      <c r="J9" s="52"/>
      <c r="K9" s="52"/>
      <c r="L9" s="52"/>
    </row>
    <row r="10" spans="1:12" ht="13.5" customHeight="1" x14ac:dyDescent="0.2">
      <c r="A10" s="147" t="s">
        <v>143</v>
      </c>
      <c r="B10" s="57"/>
      <c r="C10" s="391" t="s">
        <v>241</v>
      </c>
      <c r="D10" s="392"/>
      <c r="E10" s="392"/>
      <c r="F10" s="393"/>
      <c r="G10" s="54">
        <f>F6+F7+F8+F9</f>
        <v>19.960656</v>
      </c>
      <c r="H10" s="52">
        <v>5.34</v>
      </c>
      <c r="I10" s="52">
        <v>11.23</v>
      </c>
      <c r="J10" s="52">
        <v>35.1</v>
      </c>
      <c r="K10" s="52">
        <v>263</v>
      </c>
      <c r="L10" s="52">
        <v>1.23</v>
      </c>
    </row>
    <row r="11" spans="1:12" s="55" customFormat="1" ht="19.5" customHeight="1" x14ac:dyDescent="0.25">
      <c r="A11" s="384" t="s">
        <v>149</v>
      </c>
      <c r="B11" s="384"/>
      <c r="C11" s="384"/>
      <c r="D11" s="384"/>
      <c r="E11" s="384"/>
      <c r="F11" s="384"/>
      <c r="G11" s="384"/>
      <c r="H11" s="384"/>
      <c r="I11" s="384"/>
      <c r="J11" s="384"/>
      <c r="K11" s="384"/>
      <c r="L11" s="384"/>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84" t="s">
        <v>144</v>
      </c>
      <c r="B13" s="384"/>
      <c r="C13" s="384"/>
      <c r="D13" s="384"/>
      <c r="E13" s="384"/>
      <c r="F13" s="384"/>
      <c r="G13" s="384"/>
      <c r="H13" s="384"/>
      <c r="I13" s="384"/>
      <c r="J13" s="384"/>
      <c r="K13" s="384"/>
      <c r="L13" s="384"/>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81" t="s">
        <v>199</v>
      </c>
      <c r="B15" s="382"/>
      <c r="C15" s="382"/>
      <c r="D15" s="382"/>
      <c r="E15" s="382"/>
      <c r="F15" s="382"/>
      <c r="G15" s="382"/>
      <c r="H15" s="382"/>
      <c r="I15" s="382"/>
      <c r="J15" s="382"/>
      <c r="K15" s="382"/>
      <c r="L15" s="383"/>
    </row>
    <row r="16" spans="1:12" ht="16.5" customHeight="1" x14ac:dyDescent="0.2">
      <c r="A16" s="121" t="s">
        <v>140</v>
      </c>
      <c r="B16" s="52">
        <v>200</v>
      </c>
      <c r="C16" s="202">
        <v>200</v>
      </c>
      <c r="D16" s="123">
        <v>62</v>
      </c>
      <c r="E16" s="49">
        <f>D16/100*35+D16</f>
        <v>83.7</v>
      </c>
      <c r="F16" s="50">
        <f>(B16*E16)/1000</f>
        <v>16.739999999999998</v>
      </c>
      <c r="G16" s="51"/>
      <c r="H16" s="52"/>
      <c r="I16" s="52"/>
      <c r="J16" s="52"/>
      <c r="K16" s="52"/>
      <c r="L16" s="52"/>
    </row>
    <row r="17" spans="1:12" ht="14.25" customHeight="1" x14ac:dyDescent="0.2">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x14ac:dyDescent="0.2">
      <c r="A18" s="121" t="s">
        <v>200</v>
      </c>
      <c r="B18" s="52">
        <v>5</v>
      </c>
      <c r="C18" s="202">
        <v>5</v>
      </c>
      <c r="D18" s="123">
        <v>270</v>
      </c>
      <c r="E18" s="49">
        <f>D18/100*35+D18</f>
        <v>364.5</v>
      </c>
      <c r="F18" s="50">
        <f>(B18*E18)/1000</f>
        <v>1.8225</v>
      </c>
      <c r="G18" s="62"/>
      <c r="H18" s="52"/>
      <c r="I18" s="52"/>
      <c r="J18" s="52"/>
      <c r="K18" s="52"/>
      <c r="L18" s="52"/>
    </row>
    <row r="19" spans="1:12" ht="13.5" customHeight="1" x14ac:dyDescent="0.2">
      <c r="A19" s="53" t="s">
        <v>143</v>
      </c>
      <c r="B19" s="47"/>
      <c r="C19" s="381">
        <v>200</v>
      </c>
      <c r="D19" s="382"/>
      <c r="E19" s="382"/>
      <c r="F19" s="383"/>
      <c r="G19" s="54">
        <f>F16+F17+F18</f>
        <v>19.082249999999998</v>
      </c>
      <c r="H19" s="52">
        <v>5.34</v>
      </c>
      <c r="I19" s="52">
        <v>11.23</v>
      </c>
      <c r="J19" s="52">
        <v>35.1</v>
      </c>
      <c r="K19" s="52">
        <v>263</v>
      </c>
      <c r="L19" s="52">
        <v>1.23</v>
      </c>
    </row>
    <row r="20" spans="1:12" s="63" customFormat="1" ht="15.75" customHeight="1" x14ac:dyDescent="0.25">
      <c r="A20" s="381" t="s">
        <v>262</v>
      </c>
      <c r="B20" s="382"/>
      <c r="C20" s="382"/>
      <c r="D20" s="382"/>
      <c r="E20" s="382"/>
      <c r="F20" s="382"/>
      <c r="G20" s="382"/>
      <c r="H20" s="382"/>
      <c r="I20" s="382"/>
      <c r="J20" s="382"/>
      <c r="K20" s="382"/>
      <c r="L20" s="383"/>
    </row>
    <row r="21" spans="1:12" ht="18.75" customHeight="1" x14ac:dyDescent="0.2">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x14ac:dyDescent="0.25">
      <c r="A22" s="381" t="s">
        <v>16</v>
      </c>
      <c r="B22" s="382"/>
      <c r="C22" s="382"/>
      <c r="D22" s="382"/>
      <c r="E22" s="382"/>
      <c r="F22" s="382"/>
      <c r="G22" s="382"/>
      <c r="H22" s="382"/>
      <c r="I22" s="382"/>
      <c r="J22" s="382"/>
      <c r="K22" s="382"/>
      <c r="L22" s="383"/>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x14ac:dyDescent="0.2">
      <c r="A24" s="402"/>
      <c r="B24" s="403"/>
      <c r="C24" s="403"/>
      <c r="D24" s="404"/>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x14ac:dyDescent="0.3">
      <c r="A25" s="386" t="s">
        <v>154</v>
      </c>
      <c r="B25" s="387"/>
      <c r="C25" s="387"/>
      <c r="D25" s="387"/>
      <c r="E25" s="387"/>
      <c r="F25" s="387"/>
      <c r="G25" s="387"/>
      <c r="H25" s="387"/>
      <c r="I25" s="387"/>
      <c r="J25" s="387"/>
      <c r="K25" s="387"/>
      <c r="L25" s="387"/>
    </row>
    <row r="26" spans="1:12" s="66" customFormat="1" x14ac:dyDescent="0.2">
      <c r="A26" s="381" t="s">
        <v>36</v>
      </c>
      <c r="B26" s="382"/>
      <c r="C26" s="382"/>
      <c r="D26" s="382"/>
      <c r="E26" s="382"/>
      <c r="F26" s="382"/>
      <c r="G26" s="382"/>
      <c r="H26" s="382"/>
      <c r="I26" s="382"/>
      <c r="J26" s="382"/>
      <c r="K26" s="382"/>
      <c r="L26" s="383"/>
    </row>
    <row r="27" spans="1:12" s="66" customFormat="1" x14ac:dyDescent="0.2">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161" t="s">
        <v>143</v>
      </c>
      <c r="B33" s="389" t="s">
        <v>186</v>
      </c>
      <c r="C33" s="390"/>
      <c r="D33" s="52"/>
      <c r="E33" s="52"/>
      <c r="F33" s="51"/>
      <c r="G33" s="62">
        <v>10</v>
      </c>
      <c r="H33" s="41"/>
      <c r="I33" s="41"/>
      <c r="J33" s="41"/>
      <c r="K33" s="41"/>
      <c r="L33" s="41"/>
    </row>
    <row r="34" spans="1:12" ht="15.75" customHeight="1" x14ac:dyDescent="0.2">
      <c r="A34" s="381" t="s">
        <v>242</v>
      </c>
      <c r="B34" s="382"/>
      <c r="C34" s="382"/>
      <c r="D34" s="382"/>
      <c r="E34" s="382"/>
      <c r="F34" s="382"/>
      <c r="G34" s="382"/>
      <c r="H34" s="382"/>
      <c r="I34" s="382"/>
      <c r="J34" s="382"/>
      <c r="K34" s="382"/>
      <c r="L34" s="383"/>
    </row>
    <row r="35" spans="1:12" s="245" customFormat="1" x14ac:dyDescent="0.2">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x14ac:dyDescent="0.2">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x14ac:dyDescent="0.2">
      <c r="A37" s="191" t="s">
        <v>161</v>
      </c>
      <c r="B37" s="192">
        <v>12</v>
      </c>
      <c r="C37" s="192">
        <v>10</v>
      </c>
      <c r="D37" s="193">
        <v>24</v>
      </c>
      <c r="E37" s="193">
        <f t="shared" si="3"/>
        <v>32.4</v>
      </c>
      <c r="F37" s="194">
        <f t="shared" si="2"/>
        <v>0.38879999999999998</v>
      </c>
      <c r="G37" s="194"/>
      <c r="H37" s="246"/>
      <c r="I37" s="246"/>
      <c r="J37" s="246"/>
      <c r="K37" s="246"/>
      <c r="L37" s="246"/>
    </row>
    <row r="38" spans="1:12" s="245" customFormat="1" x14ac:dyDescent="0.2">
      <c r="A38" s="191" t="s">
        <v>162</v>
      </c>
      <c r="B38" s="192">
        <v>15</v>
      </c>
      <c r="C38" s="192">
        <v>12</v>
      </c>
      <c r="D38" s="193">
        <v>30</v>
      </c>
      <c r="E38" s="193">
        <f t="shared" si="3"/>
        <v>40.5</v>
      </c>
      <c r="F38" s="194">
        <f t="shared" si="2"/>
        <v>0.60750000000000004</v>
      </c>
      <c r="G38" s="194"/>
      <c r="H38" s="246"/>
      <c r="I38" s="246"/>
      <c r="J38" s="246"/>
      <c r="K38" s="246"/>
      <c r="L38" s="246"/>
    </row>
    <row r="39" spans="1:12" s="245" customFormat="1" x14ac:dyDescent="0.2">
      <c r="A39" s="191" t="s">
        <v>157</v>
      </c>
      <c r="B39" s="192">
        <v>3</v>
      </c>
      <c r="C39" s="192">
        <v>3</v>
      </c>
      <c r="D39" s="193">
        <v>157</v>
      </c>
      <c r="E39" s="193">
        <f t="shared" si="3"/>
        <v>211.95</v>
      </c>
      <c r="F39" s="194">
        <f t="shared" si="2"/>
        <v>0.63584999999999992</v>
      </c>
      <c r="G39" s="194"/>
      <c r="H39" s="246"/>
      <c r="I39" s="246"/>
      <c r="J39" s="246"/>
      <c r="K39" s="246"/>
      <c r="L39" s="246"/>
    </row>
    <row r="40" spans="1:12" s="245" customFormat="1" x14ac:dyDescent="0.2">
      <c r="A40" s="191" t="s">
        <v>244</v>
      </c>
      <c r="B40" s="192">
        <v>150</v>
      </c>
      <c r="C40" s="192">
        <v>150</v>
      </c>
      <c r="D40" s="193"/>
      <c r="E40" s="193">
        <f t="shared" si="3"/>
        <v>0</v>
      </c>
      <c r="F40" s="194">
        <f t="shared" si="2"/>
        <v>0</v>
      </c>
      <c r="G40" s="194"/>
      <c r="H40" s="246"/>
      <c r="I40" s="246"/>
      <c r="J40" s="246"/>
      <c r="K40" s="246"/>
      <c r="L40" s="246"/>
    </row>
    <row r="41" spans="1:12" s="245" customFormat="1" x14ac:dyDescent="0.2">
      <c r="A41" s="191" t="s">
        <v>198</v>
      </c>
      <c r="B41" s="192">
        <v>10</v>
      </c>
      <c r="C41" s="192">
        <v>10</v>
      </c>
      <c r="D41" s="193">
        <v>185</v>
      </c>
      <c r="E41" s="193">
        <f t="shared" si="3"/>
        <v>249.75</v>
      </c>
      <c r="F41" s="194">
        <f t="shared" si="2"/>
        <v>2.4975000000000001</v>
      </c>
      <c r="G41" s="194"/>
      <c r="H41" s="246"/>
      <c r="I41" s="246"/>
      <c r="J41" s="246"/>
      <c r="K41" s="246"/>
      <c r="L41" s="246"/>
    </row>
    <row r="42" spans="1:12" s="245" customFormat="1" x14ac:dyDescent="0.2">
      <c r="A42" s="191" t="s">
        <v>158</v>
      </c>
      <c r="B42" s="192">
        <v>2</v>
      </c>
      <c r="C42" s="247">
        <v>2</v>
      </c>
      <c r="D42" s="193">
        <v>17</v>
      </c>
      <c r="E42" s="193">
        <f t="shared" si="3"/>
        <v>22.95</v>
      </c>
      <c r="F42" s="194">
        <f t="shared" si="2"/>
        <v>4.5899999999999996E-2</v>
      </c>
      <c r="G42" s="194"/>
      <c r="H42" s="246"/>
      <c r="I42" s="246"/>
      <c r="J42" s="246"/>
      <c r="K42" s="246"/>
      <c r="L42" s="246"/>
    </row>
    <row r="43" spans="1:12" x14ac:dyDescent="0.2">
      <c r="A43" s="203" t="s">
        <v>143</v>
      </c>
      <c r="B43" s="416" t="s">
        <v>185</v>
      </c>
      <c r="C43" s="416"/>
      <c r="D43" s="52"/>
      <c r="E43" s="52"/>
      <c r="F43" s="51"/>
      <c r="G43" s="62">
        <v>15</v>
      </c>
      <c r="H43" s="41"/>
      <c r="I43" s="41"/>
      <c r="J43" s="41"/>
      <c r="K43" s="41"/>
      <c r="L43" s="41"/>
    </row>
    <row r="44" spans="1:12" ht="13.5" customHeight="1" x14ac:dyDescent="0.2">
      <c r="A44" s="432" t="s">
        <v>249</v>
      </c>
      <c r="B44" s="433"/>
      <c r="C44" s="433"/>
      <c r="D44" s="382"/>
      <c r="E44" s="382"/>
      <c r="F44" s="382"/>
      <c r="G44" s="382"/>
      <c r="H44" s="382"/>
      <c r="I44" s="382"/>
      <c r="J44" s="382"/>
      <c r="K44" s="382"/>
      <c r="L44" s="383"/>
    </row>
    <row r="45" spans="1:12" ht="15.75" customHeight="1" x14ac:dyDescent="0.2">
      <c r="A45" s="248" t="s">
        <v>247</v>
      </c>
      <c r="B45" s="249">
        <v>94</v>
      </c>
      <c r="C45" s="249">
        <v>68</v>
      </c>
      <c r="D45" s="123">
        <v>184</v>
      </c>
      <c r="E45" s="49">
        <f>D45/100*30+D45</f>
        <v>239.2</v>
      </c>
      <c r="F45" s="50">
        <f>(B45*E45)/1000</f>
        <v>22.4848</v>
      </c>
      <c r="G45" s="51"/>
      <c r="H45" s="52"/>
      <c r="I45" s="52"/>
      <c r="J45" s="52"/>
      <c r="K45" s="52"/>
      <c r="L45" s="52"/>
    </row>
    <row r="46" spans="1:12" ht="15.75" customHeight="1" x14ac:dyDescent="0.2">
      <c r="A46" s="248" t="s">
        <v>150</v>
      </c>
      <c r="B46" s="249">
        <v>6</v>
      </c>
      <c r="C46" s="249">
        <v>6</v>
      </c>
      <c r="D46" s="123">
        <v>395.5</v>
      </c>
      <c r="E46" s="49">
        <f>D46/100*30+D46</f>
        <v>514.15</v>
      </c>
      <c r="F46" s="50">
        <f>(B46*E46)/1000</f>
        <v>3.0848999999999998</v>
      </c>
      <c r="G46" s="51"/>
      <c r="H46" s="52"/>
      <c r="I46" s="52"/>
      <c r="J46" s="52"/>
      <c r="K46" s="52"/>
      <c r="L46" s="52"/>
    </row>
    <row r="47" spans="1:12" ht="15.75" customHeight="1" x14ac:dyDescent="0.2">
      <c r="A47" s="248" t="s">
        <v>161</v>
      </c>
      <c r="B47" s="249">
        <v>30</v>
      </c>
      <c r="C47" s="249">
        <v>20</v>
      </c>
      <c r="D47" s="123">
        <v>24</v>
      </c>
      <c r="E47" s="49">
        <f>D47/100*30+D47</f>
        <v>31.2</v>
      </c>
      <c r="F47" s="50">
        <f>(B47*E47)/1000</f>
        <v>0.93600000000000005</v>
      </c>
      <c r="G47" s="51"/>
      <c r="H47" s="52"/>
      <c r="I47" s="52"/>
      <c r="J47" s="52"/>
      <c r="K47" s="52"/>
      <c r="L47" s="52"/>
    </row>
    <row r="48" spans="1:12" ht="15.75" customHeight="1" x14ac:dyDescent="0.2">
      <c r="A48" s="248" t="s">
        <v>248</v>
      </c>
      <c r="B48" s="249">
        <v>6</v>
      </c>
      <c r="C48" s="249">
        <v>6</v>
      </c>
      <c r="D48" s="123">
        <v>144</v>
      </c>
      <c r="E48" s="49">
        <f>D48/100*30+D48</f>
        <v>187.2</v>
      </c>
      <c r="F48" s="50">
        <f>(B48*E48)/1000</f>
        <v>1.1231999999999998</v>
      </c>
      <c r="G48" s="51"/>
      <c r="H48" s="52"/>
      <c r="I48" s="52"/>
      <c r="J48" s="52"/>
      <c r="K48" s="52"/>
      <c r="L48" s="52"/>
    </row>
    <row r="49" spans="1:12" ht="15" customHeight="1" x14ac:dyDescent="0.2">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x14ac:dyDescent="0.2">
      <c r="A50" s="147" t="s">
        <v>143</v>
      </c>
      <c r="B50" s="57"/>
      <c r="C50" s="391" t="s">
        <v>250</v>
      </c>
      <c r="D50" s="382"/>
      <c r="E50" s="382"/>
      <c r="F50" s="383"/>
      <c r="G50" s="54">
        <v>35</v>
      </c>
      <c r="H50" s="52"/>
      <c r="I50" s="52"/>
      <c r="J50" s="52"/>
      <c r="K50" s="52"/>
      <c r="L50" s="52"/>
    </row>
    <row r="51" spans="1:12" ht="13.5" customHeight="1" x14ac:dyDescent="0.2">
      <c r="A51" s="381" t="s">
        <v>121</v>
      </c>
      <c r="B51" s="382"/>
      <c r="C51" s="382"/>
      <c r="D51" s="382"/>
      <c r="E51" s="382"/>
      <c r="F51" s="382"/>
      <c r="G51" s="382"/>
      <c r="H51" s="382"/>
      <c r="I51" s="382"/>
      <c r="J51" s="382"/>
      <c r="K51" s="382"/>
      <c r="L51" s="383"/>
    </row>
    <row r="52" spans="1:12" ht="13.5" customHeight="1" x14ac:dyDescent="0.2">
      <c r="A52" s="146" t="s">
        <v>251</v>
      </c>
      <c r="B52" s="52">
        <v>45</v>
      </c>
      <c r="C52" s="52">
        <v>40</v>
      </c>
      <c r="D52" s="80">
        <v>97</v>
      </c>
      <c r="E52" s="80">
        <f>D45/100*30+D45</f>
        <v>239.2</v>
      </c>
      <c r="F52" s="54">
        <f>(B45*E45)/1000</f>
        <v>22.4848</v>
      </c>
      <c r="G52" s="54"/>
      <c r="H52" s="52"/>
      <c r="I52" s="52"/>
      <c r="J52" s="52"/>
      <c r="K52" s="52"/>
      <c r="L52" s="52"/>
    </row>
    <row r="53" spans="1:12" ht="13.5" customHeight="1" x14ac:dyDescent="0.2">
      <c r="A53" s="146" t="s">
        <v>168</v>
      </c>
      <c r="B53" s="52">
        <v>0.7</v>
      </c>
      <c r="C53" s="52">
        <v>0.7</v>
      </c>
      <c r="D53" s="80">
        <v>17</v>
      </c>
      <c r="E53" s="80">
        <f>D46/100*30+D46</f>
        <v>514.15</v>
      </c>
      <c r="F53" s="80">
        <f>(B46*E46)/1000</f>
        <v>3.0848999999999998</v>
      </c>
      <c r="G53" s="54"/>
      <c r="H53" s="52"/>
      <c r="I53" s="52"/>
      <c r="J53" s="52"/>
      <c r="K53" s="52"/>
      <c r="L53" s="52"/>
    </row>
    <row r="54" spans="1:12" ht="13.5" customHeight="1" x14ac:dyDescent="0.2">
      <c r="A54" s="146" t="s">
        <v>142</v>
      </c>
      <c r="B54" s="52">
        <v>2</v>
      </c>
      <c r="C54" s="52">
        <v>2</v>
      </c>
      <c r="D54" s="80">
        <v>395.5</v>
      </c>
      <c r="E54" s="80">
        <f>D47/100*30+D47</f>
        <v>31.2</v>
      </c>
      <c r="F54" s="80">
        <f>(B47*E47)/1000</f>
        <v>0.93600000000000005</v>
      </c>
      <c r="G54" s="54"/>
      <c r="H54" s="52"/>
      <c r="I54" s="52"/>
      <c r="J54" s="52"/>
      <c r="K54" s="52"/>
      <c r="L54" s="52"/>
    </row>
    <row r="55" spans="1:12" x14ac:dyDescent="0.2">
      <c r="A55" s="161" t="s">
        <v>143</v>
      </c>
      <c r="B55" s="389" t="s">
        <v>187</v>
      </c>
      <c r="C55" s="390"/>
      <c r="D55" s="73"/>
      <c r="E55" s="73"/>
      <c r="F55" s="74"/>
      <c r="G55" s="75">
        <v>25</v>
      </c>
      <c r="H55" s="76"/>
      <c r="I55" s="76"/>
      <c r="J55" s="76"/>
      <c r="K55" s="76"/>
      <c r="L55" s="76"/>
    </row>
    <row r="56" spans="1:12" ht="18.75" customHeight="1" x14ac:dyDescent="0.2">
      <c r="A56" s="381" t="s">
        <v>151</v>
      </c>
      <c r="B56" s="382"/>
      <c r="C56" s="382"/>
      <c r="D56" s="382"/>
      <c r="E56" s="382"/>
      <c r="F56" s="382"/>
      <c r="G56" s="382"/>
      <c r="H56" s="382"/>
      <c r="I56" s="382"/>
      <c r="J56" s="382"/>
      <c r="K56" s="382"/>
      <c r="L56" s="383"/>
    </row>
    <row r="57" spans="1:12" ht="16.5" customHeight="1" x14ac:dyDescent="0.2">
      <c r="A57" s="46" t="s">
        <v>146</v>
      </c>
      <c r="B57" s="47">
        <v>2</v>
      </c>
      <c r="C57" s="48">
        <v>2</v>
      </c>
      <c r="D57" s="49">
        <v>320</v>
      </c>
      <c r="E57" s="49">
        <f>D57/100*50+D57</f>
        <v>480</v>
      </c>
      <c r="F57" s="50">
        <f>(B57*E57)/1000</f>
        <v>0.96</v>
      </c>
      <c r="G57" s="51"/>
      <c r="H57" s="52"/>
      <c r="I57" s="52"/>
      <c r="J57" s="52"/>
      <c r="K57" s="52"/>
      <c r="L57" s="52"/>
    </row>
    <row r="58" spans="1:12" ht="14.25" customHeight="1" x14ac:dyDescent="0.2">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x14ac:dyDescent="0.2">
      <c r="A59" s="46" t="s">
        <v>152</v>
      </c>
      <c r="B59" s="47">
        <v>8</v>
      </c>
      <c r="C59" s="49">
        <v>7.2</v>
      </c>
      <c r="D59" s="49">
        <v>140</v>
      </c>
      <c r="E59" s="49">
        <f>D59/100*50+D59</f>
        <v>210</v>
      </c>
      <c r="F59" s="50">
        <f>(B59*E59)/1000</f>
        <v>1.68</v>
      </c>
      <c r="G59" s="62"/>
      <c r="H59" s="52"/>
      <c r="I59" s="52"/>
      <c r="J59" s="52"/>
      <c r="K59" s="52"/>
      <c r="L59" s="52"/>
    </row>
    <row r="60" spans="1:12" ht="13.5" customHeight="1" x14ac:dyDescent="0.2">
      <c r="A60" s="53" t="s">
        <v>143</v>
      </c>
      <c r="B60" s="47"/>
      <c r="C60" s="381">
        <v>200</v>
      </c>
      <c r="D60" s="382"/>
      <c r="E60" s="382"/>
      <c r="F60" s="383"/>
      <c r="G60" s="54">
        <v>5</v>
      </c>
      <c r="H60" s="52">
        <v>5.34</v>
      </c>
      <c r="I60" s="52">
        <v>11.23</v>
      </c>
      <c r="J60" s="52">
        <v>35.1</v>
      </c>
      <c r="K60" s="52">
        <v>263</v>
      </c>
      <c r="L60" s="52">
        <v>1.23</v>
      </c>
    </row>
    <row r="61" spans="1:12" x14ac:dyDescent="0.2">
      <c r="A61" s="53" t="s">
        <v>163</v>
      </c>
      <c r="B61" s="80">
        <v>80</v>
      </c>
      <c r="C61" s="80">
        <v>80</v>
      </c>
      <c r="D61" s="396"/>
      <c r="E61" s="397"/>
      <c r="F61" s="397"/>
      <c r="G61" s="398"/>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96"/>
      <c r="E63" s="397"/>
      <c r="F63" s="397"/>
      <c r="G63" s="398"/>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96" t="s">
        <v>133</v>
      </c>
      <c r="B65" s="397"/>
      <c r="C65" s="397"/>
      <c r="D65" s="398"/>
      <c r="E65" s="150"/>
      <c r="F65" s="51"/>
      <c r="G65" s="82">
        <f>G33+G43+G50+G55+G60+F62+F64</f>
        <v>93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4">
    <mergeCell ref="D61:G61"/>
    <mergeCell ref="D63:G63"/>
    <mergeCell ref="A51:L51"/>
    <mergeCell ref="B55:C55"/>
    <mergeCell ref="A22:L22"/>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H2:L2"/>
    <mergeCell ref="B43:C43"/>
    <mergeCell ref="A44:L44"/>
    <mergeCell ref="C50:F50"/>
    <mergeCell ref="C10:F10"/>
    <mergeCell ref="G2:G3"/>
    <mergeCell ref="A5:L5"/>
    <mergeCell ref="A13:L13"/>
    <mergeCell ref="A15:L15"/>
    <mergeCell ref="A20:L20"/>
    <mergeCell ref="A11:L11"/>
    <mergeCell ref="A34:L34"/>
    <mergeCell ref="A25:L25"/>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workbookViewId="0">
      <selection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x14ac:dyDescent="0.3">
      <c r="A1" s="374" t="s">
        <v>275</v>
      </c>
      <c r="B1" s="374"/>
      <c r="C1" s="374"/>
      <c r="D1" s="374"/>
      <c r="E1" s="374"/>
      <c r="F1" s="374"/>
      <c r="G1" s="374"/>
      <c r="H1" s="374"/>
      <c r="I1" s="374"/>
    </row>
    <row r="2" spans="1:13" ht="24" customHeight="1" x14ac:dyDescent="0.3">
      <c r="A2" s="132"/>
      <c r="B2" s="7"/>
      <c r="C2" s="378" t="s">
        <v>0</v>
      </c>
      <c r="D2" s="378"/>
      <c r="E2" s="378"/>
      <c r="F2" s="378"/>
      <c r="G2" s="378"/>
      <c r="H2" s="6"/>
      <c r="I2" s="6"/>
    </row>
    <row r="3" spans="1:13" x14ac:dyDescent="0.3">
      <c r="A3" s="377" t="s">
        <v>1</v>
      </c>
      <c r="B3" s="376" t="s">
        <v>2</v>
      </c>
      <c r="C3" s="376" t="s">
        <v>3</v>
      </c>
      <c r="D3" s="377" t="s">
        <v>4</v>
      </c>
      <c r="E3" s="377" t="s">
        <v>5</v>
      </c>
      <c r="F3" s="375" t="s">
        <v>6</v>
      </c>
      <c r="G3" s="377" t="s">
        <v>7</v>
      </c>
      <c r="H3" s="375" t="s">
        <v>8</v>
      </c>
      <c r="I3" s="375" t="s">
        <v>9</v>
      </c>
    </row>
    <row r="4" spans="1:13" x14ac:dyDescent="0.3">
      <c r="A4" s="377"/>
      <c r="B4" s="376"/>
      <c r="C4" s="376"/>
      <c r="D4" s="377"/>
      <c r="E4" s="377"/>
      <c r="F4" s="375"/>
      <c r="G4" s="377"/>
      <c r="H4" s="375"/>
      <c r="I4" s="375"/>
    </row>
    <row r="5" spans="1:13" x14ac:dyDescent="0.3">
      <c r="A5" s="377"/>
      <c r="B5" s="9" t="s">
        <v>10</v>
      </c>
      <c r="C5" s="376"/>
      <c r="D5" s="10" t="s">
        <v>10</v>
      </c>
      <c r="E5" s="10" t="s">
        <v>10</v>
      </c>
      <c r="F5" s="11" t="s">
        <v>10</v>
      </c>
      <c r="G5" s="10" t="s">
        <v>11</v>
      </c>
      <c r="H5" s="375"/>
      <c r="I5" s="375"/>
    </row>
    <row r="6" spans="1:13" s="12" customFormat="1" ht="24" customHeight="1" x14ac:dyDescent="0.3">
      <c r="A6" s="157" t="s">
        <v>59</v>
      </c>
      <c r="B6" s="18">
        <v>150</v>
      </c>
      <c r="C6" s="15">
        <v>19.579999999999998</v>
      </c>
      <c r="D6" s="15">
        <v>3.1</v>
      </c>
      <c r="E6" s="15">
        <v>6</v>
      </c>
      <c r="F6" s="15">
        <v>19.7</v>
      </c>
      <c r="G6" s="15">
        <v>145.80000000000001</v>
      </c>
      <c r="H6" s="18" t="s">
        <v>12</v>
      </c>
      <c r="I6" s="18" t="s">
        <v>60</v>
      </c>
      <c r="J6" s="133" t="s">
        <v>35</v>
      </c>
    </row>
    <row r="7" spans="1:13" ht="28.5" customHeight="1" x14ac:dyDescent="0.3">
      <c r="A7" s="21" t="s">
        <v>88</v>
      </c>
      <c r="B7" s="18">
        <v>100</v>
      </c>
      <c r="C7" s="15">
        <v>32.5</v>
      </c>
      <c r="D7" s="15">
        <v>13</v>
      </c>
      <c r="E7" s="15">
        <v>14.8</v>
      </c>
      <c r="F7" s="15">
        <v>3.5</v>
      </c>
      <c r="G7" s="15">
        <v>202.8</v>
      </c>
      <c r="H7" s="34" t="s">
        <v>87</v>
      </c>
      <c r="I7" s="18">
        <v>290</v>
      </c>
      <c r="J7" s="85" t="s">
        <v>40</v>
      </c>
    </row>
    <row r="8" spans="1:13" ht="21" customHeight="1" x14ac:dyDescent="0.3">
      <c r="A8" s="135" t="s">
        <v>16</v>
      </c>
      <c r="B8" s="18">
        <v>60</v>
      </c>
      <c r="C8" s="15">
        <v>4.7</v>
      </c>
      <c r="D8" s="15">
        <v>2.8</v>
      </c>
      <c r="E8" s="15">
        <v>0.8</v>
      </c>
      <c r="F8" s="15">
        <v>20</v>
      </c>
      <c r="G8" s="15">
        <v>105.6</v>
      </c>
      <c r="H8" s="18" t="s">
        <v>17</v>
      </c>
      <c r="I8" s="18">
        <v>125</v>
      </c>
      <c r="J8" s="85" t="s">
        <v>35</v>
      </c>
    </row>
    <row r="9" spans="1:13" ht="36.75" customHeight="1" x14ac:dyDescent="0.3">
      <c r="A9" s="21" t="s">
        <v>63</v>
      </c>
      <c r="B9" s="18">
        <v>200</v>
      </c>
      <c r="C9" s="15">
        <v>5.74</v>
      </c>
      <c r="D9" s="15">
        <v>0.3</v>
      </c>
      <c r="E9" s="15">
        <v>0</v>
      </c>
      <c r="F9" s="15">
        <v>7.48</v>
      </c>
      <c r="G9" s="15">
        <v>28.55</v>
      </c>
      <c r="H9" s="18" t="s">
        <v>12</v>
      </c>
      <c r="I9" s="18" t="s">
        <v>64</v>
      </c>
      <c r="J9" s="176"/>
      <c r="K9" s="22"/>
      <c r="L9" s="23"/>
      <c r="M9" s="24"/>
    </row>
    <row r="10" spans="1:13" s="8" customFormat="1" ht="42" customHeight="1" x14ac:dyDescent="0.25">
      <c r="A10" s="225" t="s">
        <v>51</v>
      </c>
      <c r="B10" s="18">
        <v>100</v>
      </c>
      <c r="C10" s="15">
        <v>10.51</v>
      </c>
      <c r="D10" s="15">
        <v>0.6</v>
      </c>
      <c r="E10" s="15">
        <v>3.1</v>
      </c>
      <c r="F10" s="15">
        <v>1.8</v>
      </c>
      <c r="G10" s="15">
        <v>37.6</v>
      </c>
      <c r="H10" s="18" t="s">
        <v>12</v>
      </c>
      <c r="I10" s="18" t="s">
        <v>22</v>
      </c>
      <c r="J10" s="2" t="s">
        <v>35</v>
      </c>
    </row>
    <row r="11" spans="1:13" ht="18" customHeight="1" x14ac:dyDescent="0.3">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x14ac:dyDescent="0.3">
      <c r="A12" s="405" t="s">
        <v>19</v>
      </c>
      <c r="B12" s="405"/>
      <c r="C12" s="405"/>
      <c r="D12" s="405"/>
      <c r="E12" s="405"/>
      <c r="F12" s="405"/>
      <c r="G12" s="405"/>
      <c r="H12" s="405"/>
      <c r="I12" s="405"/>
    </row>
    <row r="13" spans="1:13" s="8" customFormat="1" ht="55.5" customHeight="1" x14ac:dyDescent="0.25">
      <c r="A13" s="154" t="s">
        <v>91</v>
      </c>
      <c r="B13" s="18">
        <v>60</v>
      </c>
      <c r="C13" s="15">
        <v>5</v>
      </c>
      <c r="D13" s="15">
        <v>0.86</v>
      </c>
      <c r="E13" s="15">
        <v>3.65</v>
      </c>
      <c r="F13" s="15">
        <v>5.0199999999999996</v>
      </c>
      <c r="G13" s="15">
        <v>56.34</v>
      </c>
      <c r="H13" s="178" t="s">
        <v>268</v>
      </c>
      <c r="I13" s="18">
        <v>33</v>
      </c>
      <c r="J13" s="2" t="s">
        <v>35</v>
      </c>
    </row>
    <row r="14" spans="1:13" ht="28.5" customHeight="1" x14ac:dyDescent="0.3">
      <c r="A14" s="135" t="s">
        <v>92</v>
      </c>
      <c r="B14" s="20">
        <v>250</v>
      </c>
      <c r="C14" s="15">
        <v>15</v>
      </c>
      <c r="D14" s="32">
        <v>8.73</v>
      </c>
      <c r="E14" s="15">
        <v>6.38</v>
      </c>
      <c r="F14" s="15">
        <v>16.28</v>
      </c>
      <c r="G14" s="15">
        <v>157.26</v>
      </c>
      <c r="H14" s="18" t="s">
        <v>12</v>
      </c>
      <c r="I14" s="18" t="s">
        <v>93</v>
      </c>
    </row>
    <row r="15" spans="1:13" ht="30" customHeight="1" x14ac:dyDescent="0.3">
      <c r="A15" s="135" t="s">
        <v>123</v>
      </c>
      <c r="B15" s="18">
        <v>220</v>
      </c>
      <c r="C15" s="15">
        <v>45</v>
      </c>
      <c r="D15" s="15">
        <v>14.2</v>
      </c>
      <c r="E15" s="15">
        <v>13.5</v>
      </c>
      <c r="F15" s="15">
        <v>38.5</v>
      </c>
      <c r="G15" s="15">
        <v>324.3</v>
      </c>
      <c r="H15" s="18" t="s">
        <v>124</v>
      </c>
      <c r="I15" s="18">
        <v>627</v>
      </c>
      <c r="J15" s="85" t="s">
        <v>40</v>
      </c>
    </row>
    <row r="16" spans="1:13" ht="30" customHeight="1" x14ac:dyDescent="0.3">
      <c r="A16" s="21" t="s">
        <v>63</v>
      </c>
      <c r="B16" s="18">
        <v>200</v>
      </c>
      <c r="C16" s="15">
        <v>5</v>
      </c>
      <c r="D16" s="15">
        <v>0.3</v>
      </c>
      <c r="E16" s="15">
        <v>0</v>
      </c>
      <c r="F16" s="15">
        <v>7.48</v>
      </c>
      <c r="G16" s="15">
        <v>28.55</v>
      </c>
      <c r="H16" s="18" t="s">
        <v>12</v>
      </c>
      <c r="I16" s="18" t="s">
        <v>64</v>
      </c>
      <c r="J16" s="176"/>
      <c r="K16" s="22"/>
      <c r="L16" s="23"/>
      <c r="M16" s="24"/>
    </row>
    <row r="17" spans="1:13" ht="30" customHeight="1" x14ac:dyDescent="0.3">
      <c r="A17" s="21" t="s">
        <v>25</v>
      </c>
      <c r="B17" s="18">
        <v>80</v>
      </c>
      <c r="C17" s="15">
        <v>1.5</v>
      </c>
      <c r="D17" s="15">
        <v>6.5</v>
      </c>
      <c r="E17" s="15">
        <v>0.8</v>
      </c>
      <c r="F17" s="15">
        <v>33.799999999999997</v>
      </c>
      <c r="G17" s="15">
        <v>177.6</v>
      </c>
      <c r="H17" s="34" t="s">
        <v>26</v>
      </c>
      <c r="I17" s="18">
        <v>13003</v>
      </c>
      <c r="J17" s="85" t="s">
        <v>35</v>
      </c>
    </row>
    <row r="18" spans="1:13" ht="31.5" customHeight="1" x14ac:dyDescent="0.3">
      <c r="A18" s="139" t="s">
        <v>41</v>
      </c>
      <c r="B18" s="18">
        <v>30</v>
      </c>
      <c r="C18" s="15">
        <v>1.5</v>
      </c>
      <c r="D18" s="15">
        <v>2.4</v>
      </c>
      <c r="E18" s="15">
        <v>0.3</v>
      </c>
      <c r="F18" s="15">
        <v>14.6</v>
      </c>
      <c r="G18" s="15">
        <v>72.599999999999994</v>
      </c>
      <c r="H18" s="34" t="s">
        <v>26</v>
      </c>
      <c r="I18" s="18">
        <v>13002</v>
      </c>
      <c r="J18" s="85" t="s">
        <v>35</v>
      </c>
    </row>
    <row r="19" spans="1:13" ht="24" customHeight="1" x14ac:dyDescent="0.3">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x14ac:dyDescent="0.3">
      <c r="A20" s="140" t="s">
        <v>42</v>
      </c>
      <c r="B20" s="16"/>
      <c r="C20" s="40">
        <f>C11+C19</f>
        <v>146.01999999999998</v>
      </c>
      <c r="D20" s="40">
        <f>D11+D19</f>
        <v>52.790000000000006</v>
      </c>
      <c r="E20" s="40">
        <f>E11+E19</f>
        <v>49.330000000000005</v>
      </c>
      <c r="F20" s="40">
        <f>F11+F19</f>
        <v>168.16</v>
      </c>
      <c r="G20" s="40">
        <f>G11+G19</f>
        <v>1337</v>
      </c>
      <c r="H20" s="16"/>
      <c r="I20" s="116"/>
      <c r="J20" s="114"/>
    </row>
    <row r="21" spans="1:13" x14ac:dyDescent="0.3">
      <c r="A21" s="132"/>
      <c r="B21" s="5"/>
      <c r="C21" s="6"/>
      <c r="D21" s="6"/>
      <c r="E21" s="6"/>
      <c r="F21" s="6"/>
      <c r="G21" s="6"/>
      <c r="H21" s="6"/>
      <c r="I21" s="6"/>
    </row>
    <row r="22" spans="1:13" x14ac:dyDescent="0.3">
      <c r="A22" s="415" t="s">
        <v>276</v>
      </c>
      <c r="B22" s="415"/>
      <c r="C22" s="415"/>
      <c r="D22" s="415"/>
      <c r="E22" s="415"/>
      <c r="F22" s="415"/>
      <c r="G22" s="415"/>
      <c r="H22" s="415"/>
      <c r="I22" s="415"/>
    </row>
    <row r="23" spans="1:13" x14ac:dyDescent="0.3">
      <c r="A23" s="132"/>
      <c r="B23" s="7"/>
      <c r="C23" s="378" t="s">
        <v>0</v>
      </c>
      <c r="D23" s="378"/>
      <c r="E23" s="378"/>
      <c r="F23" s="378"/>
      <c r="G23" s="378"/>
      <c r="H23" s="6"/>
      <c r="I23" s="6"/>
    </row>
    <row r="24" spans="1:13" ht="8.25" customHeight="1" x14ac:dyDescent="0.3">
      <c r="A24" s="377" t="s">
        <v>1</v>
      </c>
      <c r="B24" s="376" t="s">
        <v>2</v>
      </c>
      <c r="C24" s="376" t="s">
        <v>3</v>
      </c>
      <c r="D24" s="377" t="s">
        <v>4</v>
      </c>
      <c r="E24" s="377" t="s">
        <v>5</v>
      </c>
      <c r="F24" s="375" t="s">
        <v>6</v>
      </c>
      <c r="G24" s="377" t="s">
        <v>7</v>
      </c>
      <c r="H24" s="375" t="s">
        <v>8</v>
      </c>
      <c r="I24" s="375" t="s">
        <v>9</v>
      </c>
    </row>
    <row r="25" spans="1:13" x14ac:dyDescent="0.3">
      <c r="A25" s="377"/>
      <c r="B25" s="376"/>
      <c r="C25" s="376"/>
      <c r="D25" s="377"/>
      <c r="E25" s="377"/>
      <c r="F25" s="375"/>
      <c r="G25" s="377"/>
      <c r="H25" s="375"/>
      <c r="I25" s="375"/>
    </row>
    <row r="26" spans="1:13" x14ac:dyDescent="0.3">
      <c r="A26" s="377"/>
      <c r="B26" s="9" t="s">
        <v>10</v>
      </c>
      <c r="C26" s="376"/>
      <c r="D26" s="10" t="s">
        <v>10</v>
      </c>
      <c r="E26" s="10" t="s">
        <v>10</v>
      </c>
      <c r="F26" s="11" t="s">
        <v>10</v>
      </c>
      <c r="G26" s="10" t="s">
        <v>11</v>
      </c>
      <c r="H26" s="375"/>
      <c r="I26" s="375"/>
    </row>
    <row r="27" spans="1:13" ht="21.75" customHeight="1" x14ac:dyDescent="0.3">
      <c r="A27" s="157" t="s">
        <v>59</v>
      </c>
      <c r="B27" s="18">
        <v>180</v>
      </c>
      <c r="C27" s="15">
        <f>C6</f>
        <v>19.579999999999998</v>
      </c>
      <c r="D27" s="15">
        <v>3.69</v>
      </c>
      <c r="E27" s="15">
        <v>7.29</v>
      </c>
      <c r="F27" s="15">
        <v>23.76</v>
      </c>
      <c r="G27" s="15">
        <v>174.96</v>
      </c>
      <c r="H27" s="18" t="s">
        <v>12</v>
      </c>
      <c r="I27" s="18" t="s">
        <v>60</v>
      </c>
      <c r="J27" s="133" t="s">
        <v>35</v>
      </c>
    </row>
    <row r="28" spans="1:13" ht="28.5" customHeight="1" x14ac:dyDescent="0.3">
      <c r="A28" s="21" t="s">
        <v>88</v>
      </c>
      <c r="B28" s="18">
        <v>100</v>
      </c>
      <c r="C28" s="15">
        <f>C7</f>
        <v>32.5</v>
      </c>
      <c r="D28" s="15">
        <v>13</v>
      </c>
      <c r="E28" s="15">
        <v>14.8</v>
      </c>
      <c r="F28" s="15">
        <v>3.5</v>
      </c>
      <c r="G28" s="15">
        <v>202.8</v>
      </c>
      <c r="H28" s="34" t="s">
        <v>87</v>
      </c>
      <c r="I28" s="18">
        <v>290</v>
      </c>
      <c r="J28" s="85" t="s">
        <v>40</v>
      </c>
    </row>
    <row r="29" spans="1:13" ht="23.25" customHeight="1" x14ac:dyDescent="0.3">
      <c r="A29" s="135" t="s">
        <v>16</v>
      </c>
      <c r="B29" s="18">
        <v>40</v>
      </c>
      <c r="C29" s="15">
        <f>C8</f>
        <v>4.7</v>
      </c>
      <c r="D29" s="15">
        <v>2.8</v>
      </c>
      <c r="E29" s="15">
        <v>0.8</v>
      </c>
      <c r="F29" s="15">
        <v>20</v>
      </c>
      <c r="G29" s="15">
        <v>105.6</v>
      </c>
      <c r="H29" s="18" t="s">
        <v>17</v>
      </c>
      <c r="I29" s="18">
        <v>125</v>
      </c>
      <c r="J29" s="85"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ht="38.25" x14ac:dyDescent="0.3">
      <c r="A31" s="182" t="s">
        <v>51</v>
      </c>
      <c r="B31" s="31">
        <v>100</v>
      </c>
      <c r="C31" s="15">
        <f>C10</f>
        <v>10.51</v>
      </c>
      <c r="D31" s="32">
        <v>0.99</v>
      </c>
      <c r="E31" s="32">
        <v>5.15</v>
      </c>
      <c r="F31" s="32">
        <v>3</v>
      </c>
      <c r="G31" s="32">
        <v>62.42</v>
      </c>
      <c r="H31" s="31" t="s">
        <v>12</v>
      </c>
      <c r="I31" s="31" t="s">
        <v>22</v>
      </c>
      <c r="J31" s="2" t="s">
        <v>35</v>
      </c>
    </row>
    <row r="32" spans="1:13" ht="21.75" customHeight="1" x14ac:dyDescent="0.3">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x14ac:dyDescent="0.3">
      <c r="A33" s="405" t="s">
        <v>19</v>
      </c>
      <c r="B33" s="405"/>
      <c r="C33" s="405"/>
      <c r="D33" s="405"/>
      <c r="E33" s="405"/>
      <c r="F33" s="405"/>
      <c r="G33" s="405"/>
      <c r="H33" s="405"/>
      <c r="I33" s="405"/>
    </row>
    <row r="34" spans="1:13" ht="63.75" customHeight="1" x14ac:dyDescent="0.3">
      <c r="A34" s="144" t="s">
        <v>91</v>
      </c>
      <c r="B34" s="29">
        <v>100</v>
      </c>
      <c r="C34" s="30">
        <v>5</v>
      </c>
      <c r="D34" s="30">
        <v>1.43</v>
      </c>
      <c r="E34" s="30">
        <v>6.09</v>
      </c>
      <c r="F34" s="30">
        <v>8.36</v>
      </c>
      <c r="G34" s="30">
        <v>93.9</v>
      </c>
      <c r="H34" s="178" t="s">
        <v>268</v>
      </c>
      <c r="I34" s="18">
        <v>33</v>
      </c>
      <c r="J34" s="2" t="s">
        <v>35</v>
      </c>
    </row>
    <row r="35" spans="1:13" ht="25.5" customHeight="1" x14ac:dyDescent="0.3">
      <c r="A35" s="135" t="s">
        <v>92</v>
      </c>
      <c r="B35" s="20">
        <v>300</v>
      </c>
      <c r="C35" s="15">
        <f>C14</f>
        <v>15</v>
      </c>
      <c r="D35" s="32">
        <v>12.25</v>
      </c>
      <c r="E35" s="15">
        <v>8.68</v>
      </c>
      <c r="F35" s="15">
        <v>24.42</v>
      </c>
      <c r="G35" s="15">
        <v>223.83</v>
      </c>
      <c r="H35" s="18" t="s">
        <v>12</v>
      </c>
      <c r="I35" s="18" t="s">
        <v>93</v>
      </c>
      <c r="J35" s="85" t="s">
        <v>35</v>
      </c>
    </row>
    <row r="36" spans="1:13" ht="27.75" customHeight="1" x14ac:dyDescent="0.3">
      <c r="A36" s="135" t="s">
        <v>123</v>
      </c>
      <c r="B36" s="18">
        <v>250</v>
      </c>
      <c r="C36" s="15">
        <f>C15</f>
        <v>45</v>
      </c>
      <c r="D36" s="15">
        <v>16.399999999999999</v>
      </c>
      <c r="E36" s="15">
        <v>13.7</v>
      </c>
      <c r="F36" s="15">
        <v>54.3</v>
      </c>
      <c r="G36" s="15">
        <v>395.1</v>
      </c>
      <c r="H36" s="18" t="s">
        <v>124</v>
      </c>
      <c r="I36" s="18">
        <v>627</v>
      </c>
      <c r="J36" s="85" t="s">
        <v>40</v>
      </c>
    </row>
    <row r="37" spans="1:13" ht="33" x14ac:dyDescent="0.3">
      <c r="A37" s="21" t="s">
        <v>63</v>
      </c>
      <c r="B37" s="18">
        <v>200</v>
      </c>
      <c r="C37" s="15">
        <f>C16</f>
        <v>5</v>
      </c>
      <c r="D37" s="15">
        <v>0.3</v>
      </c>
      <c r="E37" s="15">
        <v>0</v>
      </c>
      <c r="F37" s="15">
        <v>7.48</v>
      </c>
      <c r="G37" s="15">
        <v>28.55</v>
      </c>
      <c r="H37" s="18" t="s">
        <v>12</v>
      </c>
      <c r="I37" s="18" t="s">
        <v>64</v>
      </c>
      <c r="J37" s="176"/>
      <c r="K37" s="22"/>
      <c r="L37" s="23"/>
      <c r="M37" s="24"/>
    </row>
    <row r="38" spans="1:13" ht="31.5" customHeight="1" x14ac:dyDescent="0.3">
      <c r="A38" s="21" t="s">
        <v>25</v>
      </c>
      <c r="B38" s="18">
        <v>80</v>
      </c>
      <c r="C38" s="15">
        <f>C17</f>
        <v>1.5</v>
      </c>
      <c r="D38" s="15">
        <v>6.5</v>
      </c>
      <c r="E38" s="15">
        <v>0.8</v>
      </c>
      <c r="F38" s="15">
        <v>33.799999999999997</v>
      </c>
      <c r="G38" s="15">
        <v>177.6</v>
      </c>
      <c r="H38" s="34" t="s">
        <v>26</v>
      </c>
      <c r="I38" s="18">
        <v>13003</v>
      </c>
      <c r="J38" s="85" t="s">
        <v>35</v>
      </c>
    </row>
    <row r="39" spans="1:13" ht="25.5" customHeight="1" x14ac:dyDescent="0.3">
      <c r="A39" s="139" t="s">
        <v>41</v>
      </c>
      <c r="B39" s="18">
        <v>30</v>
      </c>
      <c r="C39" s="15">
        <f>C18</f>
        <v>1.5</v>
      </c>
      <c r="D39" s="15">
        <v>2.4</v>
      </c>
      <c r="E39" s="15">
        <v>0.3</v>
      </c>
      <c r="F39" s="15">
        <v>14.6</v>
      </c>
      <c r="G39" s="15">
        <v>72.599999999999994</v>
      </c>
      <c r="H39" s="34" t="s">
        <v>26</v>
      </c>
      <c r="I39" s="18">
        <v>13002</v>
      </c>
      <c r="J39" s="85" t="s">
        <v>35</v>
      </c>
    </row>
    <row r="40" spans="1:13" ht="18.75" customHeight="1" x14ac:dyDescent="0.3">
      <c r="A40" s="241" t="s">
        <v>27</v>
      </c>
      <c r="B40" s="36"/>
      <c r="C40" s="37">
        <f>SUM(C34:C39)</f>
        <v>73</v>
      </c>
      <c r="D40" s="37">
        <f>SUM(D34:D39)</f>
        <v>39.279999999999994</v>
      </c>
      <c r="E40" s="37">
        <f>SUM(E34:E39)</f>
        <v>29.57</v>
      </c>
      <c r="F40" s="37">
        <f>SUM(F34:F39)</f>
        <v>142.96</v>
      </c>
      <c r="G40" s="37">
        <f>SUM(G34:G39)</f>
        <v>991.58</v>
      </c>
      <c r="H40" s="38"/>
      <c r="I40" s="112"/>
    </row>
    <row r="41" spans="1:13" ht="17.25" customHeight="1" x14ac:dyDescent="0.3">
      <c r="A41" s="140" t="s">
        <v>42</v>
      </c>
      <c r="B41" s="16"/>
      <c r="C41" s="40">
        <f>C40+C32</f>
        <v>146.01999999999998</v>
      </c>
      <c r="D41" s="40">
        <f>D32+D40</f>
        <v>60.059999999999995</v>
      </c>
      <c r="E41" s="40">
        <f>E32+E40</f>
        <v>57.61</v>
      </c>
      <c r="F41" s="40">
        <f>F32+F40</f>
        <v>200.70000000000002</v>
      </c>
      <c r="G41" s="40">
        <f>G32+G40</f>
        <v>1565.91</v>
      </c>
      <c r="H41" s="16"/>
      <c r="I41" s="116"/>
      <c r="J41" s="114"/>
    </row>
    <row r="42" spans="1:13" x14ac:dyDescent="0.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4"/>
  <sheetViews>
    <sheetView topLeftCell="A10"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80" t="s">
        <v>153</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137</v>
      </c>
      <c r="B4" s="400"/>
      <c r="C4" s="400"/>
      <c r="D4" s="400"/>
      <c r="E4" s="400"/>
      <c r="F4" s="400"/>
      <c r="G4" s="400"/>
      <c r="H4" s="400"/>
      <c r="I4" s="400"/>
      <c r="J4" s="400"/>
      <c r="K4" s="400"/>
      <c r="L4" s="400"/>
    </row>
    <row r="5" spans="1:12" ht="13.5" customHeight="1" x14ac:dyDescent="0.2">
      <c r="A5" s="381" t="s">
        <v>138</v>
      </c>
      <c r="B5" s="382"/>
      <c r="C5" s="382"/>
      <c r="D5" s="382"/>
      <c r="E5" s="382"/>
      <c r="F5" s="382"/>
      <c r="G5" s="382"/>
      <c r="H5" s="382"/>
      <c r="I5" s="382"/>
      <c r="J5" s="382"/>
      <c r="K5" s="382"/>
      <c r="L5" s="383"/>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50">
        <f>D9/100*35+D9</f>
        <v>533.92499999999995</v>
      </c>
      <c r="F9" s="50">
        <f>(B9*E9)/1000</f>
        <v>5.3392499999999998</v>
      </c>
      <c r="G9" s="51"/>
      <c r="H9" s="52"/>
      <c r="I9" s="52"/>
      <c r="J9" s="52"/>
      <c r="K9" s="52"/>
      <c r="L9" s="52"/>
    </row>
    <row r="10" spans="1:12" ht="13.5" customHeight="1" x14ac:dyDescent="0.2">
      <c r="A10" s="53" t="s">
        <v>143</v>
      </c>
      <c r="B10" s="47"/>
      <c r="C10" s="381" t="s">
        <v>45</v>
      </c>
      <c r="D10" s="382"/>
      <c r="E10" s="382"/>
      <c r="F10" s="383"/>
      <c r="G10" s="54">
        <f>F6+F7+F8+F9</f>
        <v>33.304500000000004</v>
      </c>
      <c r="H10" s="52">
        <v>5.34</v>
      </c>
      <c r="I10" s="52">
        <v>11.23</v>
      </c>
      <c r="J10" s="52">
        <v>35.1</v>
      </c>
      <c r="K10" s="52">
        <v>263</v>
      </c>
      <c r="L10" s="52">
        <v>1.23</v>
      </c>
    </row>
    <row r="11" spans="1:12" s="55" customFormat="1" ht="19.5" customHeight="1" x14ac:dyDescent="0.25">
      <c r="A11" s="384" t="s">
        <v>149</v>
      </c>
      <c r="B11" s="384"/>
      <c r="C11" s="384"/>
      <c r="D11" s="384"/>
      <c r="E11" s="384"/>
      <c r="F11" s="384"/>
      <c r="G11" s="384"/>
      <c r="H11" s="384"/>
      <c r="I11" s="384"/>
      <c r="J11" s="384"/>
      <c r="K11" s="384"/>
      <c r="L11" s="384"/>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84" t="s">
        <v>144</v>
      </c>
      <c r="B13" s="384"/>
      <c r="C13" s="384"/>
      <c r="D13" s="384"/>
      <c r="E13" s="384"/>
      <c r="F13" s="384"/>
      <c r="G13" s="384"/>
      <c r="H13" s="384"/>
      <c r="I13" s="384"/>
      <c r="J13" s="384"/>
      <c r="K13" s="384"/>
      <c r="L13" s="384"/>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81" t="s">
        <v>151</v>
      </c>
      <c r="B15" s="382"/>
      <c r="C15" s="382"/>
      <c r="D15" s="382"/>
      <c r="E15" s="382"/>
      <c r="F15" s="382"/>
      <c r="G15" s="382"/>
      <c r="H15" s="382"/>
      <c r="I15" s="382"/>
      <c r="J15" s="382"/>
      <c r="K15" s="382"/>
      <c r="L15" s="383"/>
    </row>
    <row r="16" spans="1:12" ht="16.5" customHeight="1" x14ac:dyDescent="0.2">
      <c r="A16" s="46" t="s">
        <v>146</v>
      </c>
      <c r="B16" s="47">
        <v>5</v>
      </c>
      <c r="C16" s="48">
        <v>5</v>
      </c>
      <c r="D16" s="49">
        <v>320</v>
      </c>
      <c r="E16" s="49">
        <f>D16/100*35+D16</f>
        <v>432</v>
      </c>
      <c r="F16" s="50">
        <f>(B16*E16)/1000</f>
        <v>2.16</v>
      </c>
      <c r="G16" s="51"/>
      <c r="H16" s="52"/>
      <c r="I16" s="52"/>
      <c r="J16" s="52"/>
      <c r="K16" s="52"/>
      <c r="L16" s="52"/>
    </row>
    <row r="17" spans="1:12" ht="14.25" customHeight="1" x14ac:dyDescent="0.2">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x14ac:dyDescent="0.2">
      <c r="A18" s="46" t="s">
        <v>152</v>
      </c>
      <c r="B18" s="47">
        <v>9</v>
      </c>
      <c r="C18" s="49">
        <v>7.2</v>
      </c>
      <c r="D18" s="49">
        <v>140</v>
      </c>
      <c r="E18" s="49">
        <f>D18/100*35+D18</f>
        <v>189</v>
      </c>
      <c r="F18" s="50">
        <f>(B18*E18)/1000</f>
        <v>1.7010000000000001</v>
      </c>
      <c r="G18" s="62"/>
      <c r="H18" s="52"/>
      <c r="I18" s="52"/>
      <c r="J18" s="52"/>
      <c r="K18" s="52"/>
      <c r="L18" s="52"/>
    </row>
    <row r="19" spans="1:12" ht="13.5" customHeight="1" x14ac:dyDescent="0.2">
      <c r="A19" s="53" t="s">
        <v>143</v>
      </c>
      <c r="B19" s="47"/>
      <c r="C19" s="381">
        <v>200</v>
      </c>
      <c r="D19" s="382"/>
      <c r="E19" s="382"/>
      <c r="F19" s="383"/>
      <c r="G19" s="54">
        <f>F15+F16+F17+F18</f>
        <v>5.7395250000000004</v>
      </c>
      <c r="H19" s="52">
        <v>5.34</v>
      </c>
      <c r="I19" s="52">
        <v>11.23</v>
      </c>
      <c r="J19" s="52">
        <v>35.1</v>
      </c>
      <c r="K19" s="52">
        <v>263</v>
      </c>
      <c r="L19" s="52">
        <v>1.23</v>
      </c>
    </row>
    <row r="20" spans="1:12" s="63" customFormat="1" ht="16.5" customHeight="1" x14ac:dyDescent="0.25">
      <c r="A20" s="381" t="s">
        <v>16</v>
      </c>
      <c r="B20" s="382"/>
      <c r="C20" s="382"/>
      <c r="D20" s="382"/>
      <c r="E20" s="382"/>
      <c r="F20" s="382"/>
      <c r="G20" s="382"/>
      <c r="H20" s="382"/>
      <c r="I20" s="382"/>
      <c r="J20" s="382"/>
      <c r="K20" s="382"/>
      <c r="L20" s="383"/>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x14ac:dyDescent="0.25">
      <c r="A22" s="381" t="s">
        <v>262</v>
      </c>
      <c r="B22" s="382"/>
      <c r="C22" s="382"/>
      <c r="D22" s="382"/>
      <c r="E22" s="382"/>
      <c r="F22" s="382"/>
      <c r="G22" s="382"/>
      <c r="H22" s="382"/>
      <c r="I22" s="382"/>
      <c r="J22" s="382"/>
      <c r="K22" s="382"/>
      <c r="L22" s="383"/>
    </row>
    <row r="23" spans="1:12" ht="18.75" customHeight="1" x14ac:dyDescent="0.2">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x14ac:dyDescent="0.2">
      <c r="A24" s="402"/>
      <c r="B24" s="403"/>
      <c r="C24" s="403"/>
      <c r="D24" s="404"/>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x14ac:dyDescent="0.3">
      <c r="A25" s="386" t="s">
        <v>154</v>
      </c>
      <c r="B25" s="387"/>
      <c r="C25" s="387"/>
      <c r="D25" s="387"/>
      <c r="E25" s="387"/>
      <c r="F25" s="387"/>
      <c r="G25" s="387"/>
      <c r="H25" s="387"/>
      <c r="I25" s="387"/>
      <c r="J25" s="387"/>
      <c r="K25" s="387"/>
      <c r="L25" s="387"/>
    </row>
    <row r="26" spans="1:12" s="66" customFormat="1" x14ac:dyDescent="0.2">
      <c r="A26" s="381" t="s">
        <v>36</v>
      </c>
      <c r="B26" s="382"/>
      <c r="C26" s="382"/>
      <c r="D26" s="382"/>
      <c r="E26" s="382"/>
      <c r="F26" s="382"/>
      <c r="G26" s="382"/>
      <c r="H26" s="382"/>
      <c r="I26" s="382"/>
      <c r="J26" s="382"/>
      <c r="K26" s="382"/>
      <c r="L26" s="383"/>
    </row>
    <row r="27" spans="1:12" s="66" customFormat="1" x14ac:dyDescent="0.2">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72" t="s">
        <v>143</v>
      </c>
      <c r="B33" s="389" t="s">
        <v>186</v>
      </c>
      <c r="C33" s="390"/>
      <c r="D33" s="52"/>
      <c r="E33" s="52"/>
      <c r="F33" s="51"/>
      <c r="G33" s="62">
        <v>10</v>
      </c>
      <c r="H33" s="41"/>
      <c r="I33" s="41"/>
      <c r="J33" s="41"/>
      <c r="K33" s="41"/>
      <c r="L33" s="41"/>
    </row>
    <row r="34" spans="1:12" ht="15.75" customHeight="1" x14ac:dyDescent="0.2">
      <c r="A34" s="381" t="s">
        <v>177</v>
      </c>
      <c r="B34" s="382"/>
      <c r="C34" s="382"/>
      <c r="D34" s="382"/>
      <c r="E34" s="382"/>
      <c r="F34" s="382"/>
      <c r="G34" s="382"/>
      <c r="H34" s="382"/>
      <c r="I34" s="382"/>
      <c r="J34" s="382"/>
      <c r="K34" s="382"/>
      <c r="L34" s="383"/>
    </row>
    <row r="35" spans="1:12" x14ac:dyDescent="0.2">
      <c r="A35" s="67" t="s">
        <v>169</v>
      </c>
      <c r="B35" s="52">
        <v>75</v>
      </c>
      <c r="C35" s="52">
        <v>60</v>
      </c>
      <c r="D35" s="52">
        <v>24</v>
      </c>
      <c r="E35" s="52">
        <f>D35/100*35+D35</f>
        <v>32.4</v>
      </c>
      <c r="F35" s="51">
        <f>(B35*E35)/1000</f>
        <v>2.4300000000000002</v>
      </c>
      <c r="G35" s="51"/>
      <c r="H35" s="41"/>
      <c r="I35" s="41"/>
      <c r="J35" s="41"/>
      <c r="K35" s="41"/>
      <c r="L35" s="41"/>
    </row>
    <row r="36" spans="1:12" x14ac:dyDescent="0.2">
      <c r="A36" s="67" t="s">
        <v>159</v>
      </c>
      <c r="B36" s="52">
        <v>50</v>
      </c>
      <c r="C36" s="52">
        <v>36</v>
      </c>
      <c r="D36" s="52">
        <v>45</v>
      </c>
      <c r="E36" s="52">
        <f t="shared" ref="E36:E43" si="2">D36/100*35+D36</f>
        <v>60.75</v>
      </c>
      <c r="F36" s="51">
        <f>(B36*E36)/1000</f>
        <v>3.0375000000000001</v>
      </c>
      <c r="G36" s="51"/>
      <c r="H36" s="41"/>
      <c r="I36" s="41"/>
      <c r="J36" s="41"/>
      <c r="K36" s="41"/>
      <c r="L36" s="41"/>
    </row>
    <row r="37" spans="1:12" x14ac:dyDescent="0.2">
      <c r="A37" s="67" t="s">
        <v>170</v>
      </c>
      <c r="B37" s="52">
        <v>15</v>
      </c>
      <c r="C37" s="52">
        <v>12.6</v>
      </c>
      <c r="D37" s="52">
        <v>24</v>
      </c>
      <c r="E37" s="52">
        <f t="shared" si="2"/>
        <v>32.4</v>
      </c>
      <c r="F37" s="51">
        <f t="shared" ref="F37:F43" si="3">(B37*E37)/1000</f>
        <v>0.48599999999999999</v>
      </c>
      <c r="G37" s="51"/>
      <c r="H37" s="41"/>
      <c r="I37" s="41"/>
      <c r="J37" s="41"/>
      <c r="K37" s="41"/>
      <c r="L37" s="41"/>
    </row>
    <row r="38" spans="1:12" x14ac:dyDescent="0.2">
      <c r="A38" s="67" t="s">
        <v>162</v>
      </c>
      <c r="B38" s="52">
        <v>20</v>
      </c>
      <c r="C38" s="52">
        <v>16</v>
      </c>
      <c r="D38" s="52">
        <v>30</v>
      </c>
      <c r="E38" s="52">
        <f t="shared" si="2"/>
        <v>40.5</v>
      </c>
      <c r="F38" s="51">
        <f t="shared" si="3"/>
        <v>0.81</v>
      </c>
      <c r="G38" s="51"/>
      <c r="H38" s="41"/>
      <c r="I38" s="41"/>
      <c r="J38" s="41"/>
      <c r="K38" s="41"/>
      <c r="L38" s="41"/>
    </row>
    <row r="39" spans="1:12" x14ac:dyDescent="0.2">
      <c r="A39" s="67" t="s">
        <v>167</v>
      </c>
      <c r="B39" s="52">
        <v>3</v>
      </c>
      <c r="C39" s="52">
        <v>3</v>
      </c>
      <c r="D39" s="52">
        <v>157</v>
      </c>
      <c r="E39" s="52">
        <f t="shared" si="2"/>
        <v>211.95</v>
      </c>
      <c r="F39" s="51">
        <f t="shared" si="3"/>
        <v>0.63584999999999992</v>
      </c>
      <c r="G39" s="51"/>
      <c r="H39" s="41"/>
      <c r="I39" s="41"/>
      <c r="J39" s="41"/>
      <c r="K39" s="41"/>
      <c r="L39" s="41"/>
    </row>
    <row r="40" spans="1:12" x14ac:dyDescent="0.2">
      <c r="A40" s="67" t="s">
        <v>171</v>
      </c>
      <c r="B40" s="52">
        <v>6</v>
      </c>
      <c r="C40" s="52">
        <v>6</v>
      </c>
      <c r="D40" s="52">
        <v>144</v>
      </c>
      <c r="E40" s="52">
        <f t="shared" si="2"/>
        <v>194.4</v>
      </c>
      <c r="F40" s="51">
        <f t="shared" si="3"/>
        <v>1.1664000000000001</v>
      </c>
      <c r="G40" s="51"/>
      <c r="H40" s="41"/>
      <c r="I40" s="41"/>
      <c r="J40" s="41"/>
      <c r="K40" s="41"/>
      <c r="L40" s="41"/>
    </row>
    <row r="41" spans="1:12" x14ac:dyDescent="0.2">
      <c r="A41" s="67" t="s">
        <v>168</v>
      </c>
      <c r="B41" s="52">
        <v>2</v>
      </c>
      <c r="C41" s="52">
        <v>2</v>
      </c>
      <c r="D41" s="52">
        <v>17</v>
      </c>
      <c r="E41" s="52">
        <f t="shared" si="2"/>
        <v>22.95</v>
      </c>
      <c r="F41" s="51">
        <f t="shared" si="3"/>
        <v>4.5899999999999996E-2</v>
      </c>
      <c r="G41" s="51"/>
      <c r="H41" s="41"/>
      <c r="I41" s="41"/>
      <c r="J41" s="41"/>
      <c r="K41" s="41"/>
      <c r="L41" s="41"/>
    </row>
    <row r="42" spans="1:12" x14ac:dyDescent="0.2">
      <c r="A42" s="67" t="s">
        <v>172</v>
      </c>
      <c r="B42" s="52">
        <v>0.05</v>
      </c>
      <c r="C42" s="52">
        <v>0.05</v>
      </c>
      <c r="D42" s="52">
        <v>450</v>
      </c>
      <c r="E42" s="52">
        <f t="shared" si="2"/>
        <v>607.5</v>
      </c>
      <c r="F42" s="51">
        <f t="shared" si="3"/>
        <v>3.0374999999999999E-2</v>
      </c>
      <c r="G42" s="51"/>
      <c r="H42" s="41"/>
      <c r="I42" s="41"/>
      <c r="J42" s="41"/>
      <c r="K42" s="41"/>
      <c r="L42" s="41"/>
    </row>
    <row r="43" spans="1:12" x14ac:dyDescent="0.2">
      <c r="A43" s="67" t="s">
        <v>156</v>
      </c>
      <c r="B43" s="52">
        <v>30</v>
      </c>
      <c r="C43" s="52">
        <v>24</v>
      </c>
      <c r="D43" s="52">
        <v>90</v>
      </c>
      <c r="E43" s="52">
        <f t="shared" si="2"/>
        <v>121.5</v>
      </c>
      <c r="F43" s="51">
        <f t="shared" si="3"/>
        <v>3.645</v>
      </c>
      <c r="G43" s="51"/>
      <c r="H43" s="41"/>
      <c r="I43" s="41"/>
      <c r="J43" s="41"/>
      <c r="K43" s="41"/>
      <c r="L43" s="41"/>
    </row>
    <row r="44" spans="1:12" x14ac:dyDescent="0.2">
      <c r="A44" s="67" t="s">
        <v>173</v>
      </c>
      <c r="B44" s="52">
        <v>150</v>
      </c>
      <c r="C44" s="52">
        <v>150</v>
      </c>
      <c r="D44" s="52"/>
      <c r="E44" s="52"/>
      <c r="F44" s="51">
        <f>(B44*E44)/1000</f>
        <v>0</v>
      </c>
      <c r="G44" s="51"/>
      <c r="H44" s="41"/>
      <c r="I44" s="41"/>
      <c r="J44" s="41"/>
      <c r="K44" s="41"/>
      <c r="L44" s="41"/>
    </row>
    <row r="45" spans="1:12" x14ac:dyDescent="0.2">
      <c r="A45" s="72" t="s">
        <v>143</v>
      </c>
      <c r="B45" s="389" t="s">
        <v>185</v>
      </c>
      <c r="C45" s="390"/>
      <c r="D45" s="73"/>
      <c r="E45" s="73"/>
      <c r="F45" s="74"/>
      <c r="G45" s="75">
        <v>15</v>
      </c>
      <c r="H45" s="76"/>
      <c r="I45" s="76"/>
      <c r="J45" s="76"/>
      <c r="K45" s="76"/>
      <c r="L45" s="76"/>
    </row>
    <row r="46" spans="1:12" x14ac:dyDescent="0.2">
      <c r="A46" s="381" t="s">
        <v>38</v>
      </c>
      <c r="B46" s="382"/>
      <c r="C46" s="382"/>
      <c r="D46" s="382"/>
      <c r="E46" s="382"/>
      <c r="F46" s="382"/>
      <c r="G46" s="382"/>
      <c r="H46" s="382"/>
      <c r="I46" s="382"/>
      <c r="J46" s="382"/>
      <c r="K46" s="382"/>
      <c r="L46" s="383"/>
    </row>
    <row r="47" spans="1:12" x14ac:dyDescent="0.2">
      <c r="A47" s="67" t="s">
        <v>139</v>
      </c>
      <c r="B47" s="52">
        <v>72</v>
      </c>
      <c r="C47" s="52">
        <v>71.28</v>
      </c>
      <c r="D47" s="52">
        <v>64</v>
      </c>
      <c r="E47" s="52">
        <f>D47/100*35+D47</f>
        <v>86.4</v>
      </c>
      <c r="F47" s="51">
        <f>(B47*E47)/1000</f>
        <v>6.2208000000000006</v>
      </c>
      <c r="G47" s="51"/>
      <c r="H47" s="41"/>
      <c r="I47" s="41"/>
      <c r="J47" s="41"/>
      <c r="K47" s="41"/>
      <c r="L47" s="41"/>
    </row>
    <row r="48" spans="1:12" x14ac:dyDescent="0.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x14ac:dyDescent="0.2">
      <c r="A49" s="67" t="s">
        <v>168</v>
      </c>
      <c r="B49" s="52">
        <v>0.7</v>
      </c>
      <c r="C49" s="52">
        <v>0.7</v>
      </c>
      <c r="D49" s="52">
        <v>17</v>
      </c>
      <c r="E49" s="52">
        <f>D49/100*35+D49</f>
        <v>22.95</v>
      </c>
      <c r="F49" s="51">
        <f t="shared" si="4"/>
        <v>1.6064999999999999E-2</v>
      </c>
      <c r="G49" s="51"/>
      <c r="H49" s="41"/>
      <c r="I49" s="41"/>
      <c r="J49" s="41"/>
      <c r="K49" s="41"/>
      <c r="L49" s="41"/>
    </row>
    <row r="50" spans="1:12" x14ac:dyDescent="0.2">
      <c r="A50" s="72" t="s">
        <v>143</v>
      </c>
      <c r="B50" s="389" t="s">
        <v>187</v>
      </c>
      <c r="C50" s="390"/>
      <c r="D50" s="52"/>
      <c r="E50" s="52"/>
      <c r="F50" s="51"/>
      <c r="G50" s="51">
        <v>15</v>
      </c>
      <c r="H50" s="41"/>
      <c r="I50" s="41"/>
      <c r="J50" s="41"/>
      <c r="K50" s="41"/>
      <c r="L50" s="41"/>
    </row>
    <row r="51" spans="1:12" x14ac:dyDescent="0.2">
      <c r="A51" s="391" t="s">
        <v>55</v>
      </c>
      <c r="B51" s="392"/>
      <c r="C51" s="392"/>
      <c r="D51" s="392"/>
      <c r="E51" s="392"/>
      <c r="F51" s="392"/>
      <c r="G51" s="392"/>
      <c r="H51" s="392"/>
      <c r="I51" s="392"/>
      <c r="J51" s="392"/>
      <c r="K51" s="392"/>
      <c r="L51" s="393"/>
    </row>
    <row r="52" spans="1:12" ht="16.5" x14ac:dyDescent="0.2">
      <c r="A52" s="77" t="s">
        <v>175</v>
      </c>
      <c r="B52" s="16">
        <v>105</v>
      </c>
      <c r="C52" s="16">
        <v>78.75</v>
      </c>
      <c r="D52" s="52">
        <v>184</v>
      </c>
      <c r="E52" s="52">
        <f>D52/100*35+D52</f>
        <v>248.4</v>
      </c>
      <c r="F52" s="51">
        <f t="shared" si="4"/>
        <v>26.082000000000001</v>
      </c>
      <c r="G52" s="51"/>
      <c r="H52" s="41"/>
      <c r="I52" s="41"/>
      <c r="J52" s="41"/>
      <c r="K52" s="41"/>
      <c r="L52" s="41"/>
    </row>
    <row r="53" spans="1:12" ht="16.5" x14ac:dyDescent="0.2">
      <c r="A53" s="77" t="s">
        <v>148</v>
      </c>
      <c r="B53" s="16">
        <v>25</v>
      </c>
      <c r="C53" s="16">
        <v>25</v>
      </c>
      <c r="D53" s="52">
        <v>58</v>
      </c>
      <c r="E53" s="52">
        <f>D53/100*35+D53</f>
        <v>78.3</v>
      </c>
      <c r="F53" s="51">
        <f t="shared" si="4"/>
        <v>1.9575</v>
      </c>
      <c r="G53" s="51"/>
      <c r="H53" s="41"/>
      <c r="I53" s="41"/>
      <c r="J53" s="41"/>
      <c r="K53" s="41"/>
      <c r="L53" s="41"/>
    </row>
    <row r="54" spans="1:12" ht="16.5" x14ac:dyDescent="0.2">
      <c r="A54" s="77" t="s">
        <v>157</v>
      </c>
      <c r="B54" s="16">
        <v>2</v>
      </c>
      <c r="C54" s="16">
        <v>2</v>
      </c>
      <c r="D54" s="52">
        <v>157</v>
      </c>
      <c r="E54" s="52">
        <f>D54/100*35+D54</f>
        <v>211.95</v>
      </c>
      <c r="F54" s="51">
        <f t="shared" si="4"/>
        <v>0.4239</v>
      </c>
      <c r="G54" s="51"/>
      <c r="H54" s="41"/>
      <c r="I54" s="41"/>
      <c r="J54" s="41"/>
      <c r="K54" s="41"/>
      <c r="L54" s="41"/>
    </row>
    <row r="55" spans="1:12" ht="16.5" x14ac:dyDescent="0.2">
      <c r="A55" s="77" t="s">
        <v>140</v>
      </c>
      <c r="B55" s="16">
        <v>20</v>
      </c>
      <c r="C55" s="16">
        <v>20</v>
      </c>
      <c r="D55" s="52">
        <v>62</v>
      </c>
      <c r="E55" s="52">
        <f>D55/100*35+D55</f>
        <v>83.7</v>
      </c>
      <c r="F55" s="51">
        <f t="shared" si="4"/>
        <v>1.6739999999999999</v>
      </c>
      <c r="G55" s="51"/>
      <c r="H55" s="41"/>
      <c r="I55" s="41"/>
      <c r="J55" s="41"/>
      <c r="K55" s="41"/>
      <c r="L55" s="41"/>
    </row>
    <row r="56" spans="1:12" ht="16.5" x14ac:dyDescent="0.2">
      <c r="A56" s="77" t="s">
        <v>168</v>
      </c>
      <c r="B56" s="16">
        <v>0.5</v>
      </c>
      <c r="C56" s="16">
        <v>0.5</v>
      </c>
      <c r="D56" s="52">
        <v>17</v>
      </c>
      <c r="E56" s="52">
        <f>D56/100*35+D56</f>
        <v>22.95</v>
      </c>
      <c r="F56" s="51">
        <f t="shared" si="4"/>
        <v>1.1474999999999999E-2</v>
      </c>
      <c r="G56" s="51"/>
      <c r="H56" s="41"/>
      <c r="I56" s="41"/>
      <c r="J56" s="41"/>
      <c r="K56" s="41"/>
      <c r="L56" s="41"/>
    </row>
    <row r="57" spans="1:12" ht="15" customHeight="1" x14ac:dyDescent="0.2">
      <c r="A57" s="72" t="s">
        <v>143</v>
      </c>
      <c r="B57" s="389">
        <v>90</v>
      </c>
      <c r="C57" s="390"/>
      <c r="D57" s="73"/>
      <c r="E57" s="73"/>
      <c r="F57" s="74"/>
      <c r="G57" s="62">
        <v>35</v>
      </c>
      <c r="H57" s="41"/>
      <c r="I57" s="41"/>
      <c r="J57" s="41"/>
      <c r="K57" s="41"/>
      <c r="L57" s="41"/>
    </row>
    <row r="58" spans="1:12" x14ac:dyDescent="0.2">
      <c r="A58" s="381" t="s">
        <v>23</v>
      </c>
      <c r="B58" s="382"/>
      <c r="C58" s="382"/>
      <c r="D58" s="382"/>
      <c r="E58" s="382"/>
      <c r="F58" s="382"/>
      <c r="G58" s="382"/>
      <c r="H58" s="382"/>
      <c r="I58" s="382"/>
      <c r="J58" s="382"/>
      <c r="K58" s="382"/>
      <c r="L58" s="383"/>
    </row>
    <row r="59" spans="1:12" x14ac:dyDescent="0.2">
      <c r="A59" s="78" t="s">
        <v>176</v>
      </c>
      <c r="B59" s="47">
        <v>25</v>
      </c>
      <c r="C59" s="47">
        <v>25</v>
      </c>
      <c r="D59" s="52">
        <v>97</v>
      </c>
      <c r="E59" s="52">
        <f>D59/100*35+D59</f>
        <v>130.94999999999999</v>
      </c>
      <c r="F59" s="51">
        <f>(B59*E59)/1000</f>
        <v>3.2737499999999997</v>
      </c>
      <c r="G59" s="51"/>
      <c r="H59" s="41"/>
      <c r="I59" s="41"/>
      <c r="J59" s="41"/>
      <c r="K59" s="41"/>
      <c r="L59" s="41"/>
    </row>
    <row r="60" spans="1:12" x14ac:dyDescent="0.2">
      <c r="A60" s="78" t="s">
        <v>147</v>
      </c>
      <c r="B60" s="47">
        <v>15</v>
      </c>
      <c r="C60" s="47">
        <v>15</v>
      </c>
      <c r="D60" s="52">
        <v>55</v>
      </c>
      <c r="E60" s="52">
        <f>D60/100*35+D60</f>
        <v>74.25</v>
      </c>
      <c r="F60" s="51">
        <f>(B60*E60)/1000</f>
        <v>1.11375</v>
      </c>
      <c r="G60" s="51"/>
      <c r="H60" s="41"/>
      <c r="I60" s="41"/>
      <c r="J60" s="41"/>
      <c r="K60" s="41"/>
      <c r="L60" s="41"/>
    </row>
    <row r="61" spans="1:12" x14ac:dyDescent="0.2">
      <c r="A61" s="79" t="s">
        <v>143</v>
      </c>
      <c r="B61" s="394">
        <v>200</v>
      </c>
      <c r="C61" s="395"/>
      <c r="D61" s="52"/>
      <c r="E61" s="52"/>
      <c r="F61" s="51"/>
      <c r="G61" s="62">
        <v>5</v>
      </c>
      <c r="H61" s="41"/>
      <c r="I61" s="41"/>
      <c r="J61" s="41"/>
      <c r="K61" s="41"/>
      <c r="L61" s="41"/>
    </row>
    <row r="62" spans="1:12" x14ac:dyDescent="0.2">
      <c r="A62" s="53" t="s">
        <v>163</v>
      </c>
      <c r="B62" s="80">
        <v>80</v>
      </c>
      <c r="C62" s="80">
        <v>80</v>
      </c>
      <c r="D62" s="396"/>
      <c r="E62" s="397"/>
      <c r="F62" s="397"/>
      <c r="G62" s="398"/>
      <c r="H62" s="41"/>
      <c r="I62" s="41"/>
      <c r="J62" s="41"/>
      <c r="K62" s="41"/>
      <c r="L62" s="81"/>
    </row>
    <row r="63" spans="1:12" x14ac:dyDescent="0.2">
      <c r="A63" s="46" t="s">
        <v>163</v>
      </c>
      <c r="B63" s="47">
        <v>30</v>
      </c>
      <c r="C63" s="47">
        <v>30</v>
      </c>
      <c r="D63" s="52">
        <v>40</v>
      </c>
      <c r="E63" s="52">
        <f>D63/100*335+D63</f>
        <v>174</v>
      </c>
      <c r="F63" s="51">
        <v>1.5</v>
      </c>
      <c r="G63" s="51"/>
      <c r="H63" s="41"/>
      <c r="I63" s="41"/>
      <c r="J63" s="41"/>
      <c r="K63" s="41"/>
      <c r="L63" s="81"/>
    </row>
    <row r="64" spans="1:12" x14ac:dyDescent="0.2">
      <c r="A64" s="53" t="s">
        <v>164</v>
      </c>
      <c r="B64" s="80">
        <v>30</v>
      </c>
      <c r="C64" s="80">
        <v>30</v>
      </c>
      <c r="D64" s="396"/>
      <c r="E64" s="397"/>
      <c r="F64" s="397"/>
      <c r="G64" s="398"/>
      <c r="H64" s="41"/>
      <c r="I64" s="41"/>
      <c r="J64" s="41"/>
      <c r="K64" s="41"/>
      <c r="L64" s="81"/>
    </row>
    <row r="65" spans="1:12" x14ac:dyDescent="0.2">
      <c r="A65" s="53" t="s">
        <v>164</v>
      </c>
      <c r="B65" s="80">
        <v>30</v>
      </c>
      <c r="C65" s="80">
        <v>30</v>
      </c>
      <c r="D65" s="52">
        <v>44</v>
      </c>
      <c r="E65" s="52">
        <f>D65/100*35+D65</f>
        <v>59.4</v>
      </c>
      <c r="F65" s="51">
        <v>1.5</v>
      </c>
      <c r="G65" s="62"/>
      <c r="H65" s="41"/>
      <c r="I65" s="41"/>
      <c r="J65" s="41"/>
      <c r="K65" s="41"/>
      <c r="L65" s="81"/>
    </row>
    <row r="66" spans="1:12" ht="15" customHeight="1" x14ac:dyDescent="0.2">
      <c r="A66" s="396" t="s">
        <v>133</v>
      </c>
      <c r="B66" s="397"/>
      <c r="C66" s="397"/>
      <c r="D66" s="398"/>
      <c r="E66" s="68"/>
      <c r="F66" s="51"/>
      <c r="G66" s="82">
        <f>G33+G45+G50+G57+G61+F63+F65</f>
        <v>83</v>
      </c>
      <c r="H66" s="41"/>
      <c r="I66" s="41"/>
      <c r="J66" s="41"/>
      <c r="K66" s="41"/>
      <c r="L66" s="41"/>
    </row>
    <row r="67" spans="1:12" x14ac:dyDescent="0.2">
      <c r="A67" s="42"/>
      <c r="B67" s="42"/>
      <c r="C67" s="83"/>
      <c r="E67" s="43"/>
      <c r="F67" s="42"/>
      <c r="G67" s="42"/>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sheetData>
  <mergeCells count="34">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 ref="A51:L51"/>
    <mergeCell ref="A15:L15"/>
    <mergeCell ref="B45:C45"/>
    <mergeCell ref="B50:C50"/>
    <mergeCell ref="A46:L46"/>
    <mergeCell ref="A1:I1"/>
    <mergeCell ref="A34:L34"/>
    <mergeCell ref="A11:L11"/>
    <mergeCell ref="A20:L20"/>
    <mergeCell ref="A22:L22"/>
    <mergeCell ref="D2:D3"/>
    <mergeCell ref="A25:L25"/>
    <mergeCell ref="C10:F10"/>
    <mergeCell ref="B2:B3"/>
    <mergeCell ref="B33:C33"/>
    <mergeCell ref="C19:F19"/>
    <mergeCell ref="E2:E3"/>
    <mergeCell ref="A2:A3"/>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x14ac:dyDescent="0.2">
      <c r="A1" s="380" t="s">
        <v>255</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252</v>
      </c>
      <c r="B4" s="400"/>
      <c r="C4" s="400"/>
      <c r="D4" s="400"/>
      <c r="E4" s="400"/>
      <c r="F4" s="400"/>
      <c r="G4" s="400"/>
      <c r="H4" s="400"/>
      <c r="I4" s="400"/>
      <c r="J4" s="400"/>
      <c r="K4" s="400"/>
      <c r="L4" s="400"/>
    </row>
    <row r="5" spans="1:12" ht="13.5" customHeight="1" x14ac:dyDescent="0.2">
      <c r="A5" s="381" t="s">
        <v>59</v>
      </c>
      <c r="B5" s="382"/>
      <c r="C5" s="382"/>
      <c r="D5" s="382"/>
      <c r="E5" s="382"/>
      <c r="F5" s="382"/>
      <c r="G5" s="382"/>
      <c r="H5" s="382"/>
      <c r="I5" s="382"/>
      <c r="J5" s="382"/>
      <c r="K5" s="382"/>
      <c r="L5" s="383"/>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91" t="s">
        <v>29</v>
      </c>
      <c r="D10" s="382"/>
      <c r="E10" s="382"/>
      <c r="F10" s="383"/>
      <c r="G10" s="54">
        <f>SUM(F6:F9)</f>
        <v>19.576215000000001</v>
      </c>
      <c r="H10" s="52">
        <v>5.34</v>
      </c>
      <c r="I10" s="52">
        <v>11.23</v>
      </c>
      <c r="J10" s="52">
        <v>35.1</v>
      </c>
      <c r="K10" s="52">
        <v>263</v>
      </c>
      <c r="L10" s="52">
        <v>1.23</v>
      </c>
    </row>
    <row r="11" spans="1:12" x14ac:dyDescent="0.2">
      <c r="A11" s="391" t="s">
        <v>88</v>
      </c>
      <c r="B11" s="392"/>
      <c r="C11" s="392"/>
      <c r="D11" s="392"/>
      <c r="E11" s="392"/>
      <c r="F11" s="392"/>
      <c r="G11" s="392"/>
      <c r="H11" s="392"/>
      <c r="I11" s="392"/>
      <c r="J11" s="392"/>
      <c r="K11" s="392"/>
      <c r="L11" s="393"/>
    </row>
    <row r="12" spans="1:12" x14ac:dyDescent="0.2">
      <c r="A12" s="67" t="s">
        <v>193</v>
      </c>
      <c r="B12" s="126">
        <v>5</v>
      </c>
      <c r="C12" s="126">
        <v>5</v>
      </c>
      <c r="D12" s="150">
        <v>144</v>
      </c>
      <c r="E12" s="51">
        <f>D12/100*30+D12</f>
        <v>187.2</v>
      </c>
      <c r="F12" s="51">
        <f t="shared" ref="F12:F19" si="0">(B12*E12)/1000</f>
        <v>0.93600000000000005</v>
      </c>
      <c r="G12" s="51"/>
      <c r="H12" s="41"/>
      <c r="I12" s="41"/>
      <c r="J12" s="41"/>
      <c r="K12" s="41"/>
      <c r="L12" s="41"/>
    </row>
    <row r="13" spans="1:12" x14ac:dyDescent="0.2">
      <c r="A13" s="67" t="s">
        <v>158</v>
      </c>
      <c r="B13" s="126">
        <v>0.9</v>
      </c>
      <c r="C13" s="126">
        <v>0.9</v>
      </c>
      <c r="D13" s="150">
        <v>17</v>
      </c>
      <c r="E13" s="51">
        <f t="shared" ref="E13:E19" si="1">D13/100*30+D13</f>
        <v>22.1</v>
      </c>
      <c r="F13" s="51">
        <f t="shared" si="0"/>
        <v>1.9890000000000001E-2</v>
      </c>
      <c r="G13" s="51"/>
      <c r="H13" s="41"/>
      <c r="I13" s="41"/>
      <c r="J13" s="41"/>
      <c r="K13" s="41"/>
      <c r="L13" s="41"/>
    </row>
    <row r="14" spans="1:12" x14ac:dyDescent="0.2">
      <c r="A14" s="67" t="s">
        <v>233</v>
      </c>
      <c r="B14" s="126">
        <v>3</v>
      </c>
      <c r="C14" s="126">
        <v>3</v>
      </c>
      <c r="D14" s="150">
        <v>102.5</v>
      </c>
      <c r="E14" s="51">
        <f t="shared" si="1"/>
        <v>133.25</v>
      </c>
      <c r="F14" s="51">
        <f t="shared" si="0"/>
        <v>0.39974999999999999</v>
      </c>
      <c r="G14" s="51"/>
      <c r="H14" s="41"/>
      <c r="I14" s="41"/>
      <c r="J14" s="41"/>
      <c r="K14" s="41"/>
      <c r="L14" s="41"/>
    </row>
    <row r="15" spans="1:12" x14ac:dyDescent="0.2">
      <c r="A15" s="67" t="s">
        <v>162</v>
      </c>
      <c r="B15" s="126">
        <v>10</v>
      </c>
      <c r="C15" s="126">
        <v>7.5</v>
      </c>
      <c r="D15" s="150">
        <v>30</v>
      </c>
      <c r="E15" s="51">
        <f t="shared" si="1"/>
        <v>39</v>
      </c>
      <c r="F15" s="51">
        <f t="shared" si="0"/>
        <v>0.39</v>
      </c>
      <c r="G15" s="51"/>
      <c r="H15" s="41"/>
      <c r="I15" s="41"/>
      <c r="J15" s="41"/>
      <c r="K15" s="41"/>
      <c r="L15" s="41"/>
    </row>
    <row r="16" spans="1:12" x14ac:dyDescent="0.2">
      <c r="A16" s="67" t="s">
        <v>161</v>
      </c>
      <c r="B16" s="126">
        <v>11.2</v>
      </c>
      <c r="C16" s="126">
        <v>9.41</v>
      </c>
      <c r="D16" s="150">
        <v>24</v>
      </c>
      <c r="E16" s="51">
        <f t="shared" si="1"/>
        <v>31.2</v>
      </c>
      <c r="F16" s="51">
        <f t="shared" si="0"/>
        <v>0.34943999999999997</v>
      </c>
      <c r="G16" s="51"/>
      <c r="H16" s="41"/>
      <c r="I16" s="41"/>
      <c r="J16" s="41"/>
      <c r="K16" s="41"/>
      <c r="L16" s="41"/>
    </row>
    <row r="17" spans="1:12" x14ac:dyDescent="0.2">
      <c r="A17" s="67" t="s">
        <v>142</v>
      </c>
      <c r="B17" s="126">
        <v>3</v>
      </c>
      <c r="C17" s="126">
        <v>3</v>
      </c>
      <c r="D17" s="150">
        <v>395.5</v>
      </c>
      <c r="E17" s="51">
        <f t="shared" si="1"/>
        <v>514.15</v>
      </c>
      <c r="F17" s="51">
        <f t="shared" si="0"/>
        <v>1.5424499999999999</v>
      </c>
      <c r="G17" s="51"/>
      <c r="H17" s="41"/>
      <c r="I17" s="41"/>
      <c r="J17" s="41"/>
      <c r="K17" s="41"/>
      <c r="L17" s="41"/>
    </row>
    <row r="18" spans="1:12" x14ac:dyDescent="0.2">
      <c r="A18" s="67" t="s">
        <v>192</v>
      </c>
      <c r="B18" s="126">
        <v>3</v>
      </c>
      <c r="C18" s="126">
        <v>3</v>
      </c>
      <c r="D18" s="150">
        <v>34</v>
      </c>
      <c r="E18" s="51">
        <f t="shared" si="1"/>
        <v>44.2</v>
      </c>
      <c r="F18" s="51">
        <f t="shared" si="0"/>
        <v>0.13260000000000002</v>
      </c>
      <c r="G18" s="51"/>
      <c r="H18" s="41"/>
      <c r="I18" s="41"/>
      <c r="J18" s="41"/>
      <c r="K18" s="41"/>
      <c r="L18" s="41"/>
    </row>
    <row r="19" spans="1:12" x14ac:dyDescent="0.2">
      <c r="A19" s="67" t="s">
        <v>234</v>
      </c>
      <c r="B19" s="126">
        <v>120.1</v>
      </c>
      <c r="C19" s="126">
        <v>111.06</v>
      </c>
      <c r="D19" s="150">
        <v>184</v>
      </c>
      <c r="E19" s="51">
        <f t="shared" si="1"/>
        <v>239.2</v>
      </c>
      <c r="F19" s="51">
        <f t="shared" si="0"/>
        <v>28.727919999999997</v>
      </c>
      <c r="G19" s="51"/>
      <c r="H19" s="41"/>
      <c r="I19" s="41"/>
      <c r="J19" s="41"/>
      <c r="K19" s="41"/>
      <c r="L19" s="41"/>
    </row>
    <row r="20" spans="1:12" ht="15" customHeight="1" x14ac:dyDescent="0.2">
      <c r="A20" s="161" t="s">
        <v>143</v>
      </c>
      <c r="B20" s="389">
        <v>100</v>
      </c>
      <c r="C20" s="390"/>
      <c r="D20" s="73"/>
      <c r="E20" s="73"/>
      <c r="F20" s="74"/>
      <c r="G20" s="75">
        <f>F12+F13+F14+F15+F16+F17+F18+F19</f>
        <v>32.498049999999999</v>
      </c>
      <c r="H20" s="76"/>
      <c r="I20" s="76"/>
      <c r="J20" s="76"/>
      <c r="K20" s="76"/>
      <c r="L20" s="76"/>
    </row>
    <row r="21" spans="1:12" s="66" customFormat="1" ht="15.75" customHeight="1" x14ac:dyDescent="0.2">
      <c r="A21" s="381" t="s">
        <v>51</v>
      </c>
      <c r="B21" s="382"/>
      <c r="C21" s="382"/>
      <c r="D21" s="382"/>
      <c r="E21" s="382"/>
      <c r="F21" s="382"/>
      <c r="G21" s="382"/>
      <c r="H21" s="382"/>
      <c r="I21" s="382"/>
      <c r="J21" s="382"/>
      <c r="K21" s="382"/>
      <c r="L21" s="383"/>
    </row>
    <row r="22" spans="1:12" s="66" customFormat="1" ht="14.25" customHeight="1" x14ac:dyDescent="0.2">
      <c r="A22" s="67" t="s">
        <v>182</v>
      </c>
      <c r="B22" s="52">
        <v>107.8</v>
      </c>
      <c r="C22" s="52">
        <v>100</v>
      </c>
      <c r="D22" s="52">
        <v>75</v>
      </c>
      <c r="E22" s="52">
        <f>D22/100*30+D22</f>
        <v>97.5</v>
      </c>
      <c r="F22" s="51">
        <f>(B22*E22)/1000</f>
        <v>10.5105</v>
      </c>
      <c r="G22" s="51"/>
      <c r="H22" s="69"/>
      <c r="I22" s="69"/>
      <c r="J22" s="69"/>
      <c r="K22" s="69"/>
      <c r="L22" s="69"/>
    </row>
    <row r="23" spans="1:12" x14ac:dyDescent="0.2">
      <c r="A23" s="250" t="s">
        <v>143</v>
      </c>
      <c r="B23" s="389">
        <v>100</v>
      </c>
      <c r="C23" s="390"/>
      <c r="D23" s="73"/>
      <c r="E23" s="52"/>
      <c r="F23" s="51"/>
      <c r="G23" s="62">
        <f>F22</f>
        <v>10.5105</v>
      </c>
      <c r="H23" s="41"/>
      <c r="I23" s="41"/>
      <c r="J23" s="41"/>
      <c r="K23" s="41"/>
      <c r="L23" s="41"/>
    </row>
    <row r="24" spans="1:12" ht="18.75" customHeight="1" x14ac:dyDescent="0.2">
      <c r="A24" s="381" t="s">
        <v>151</v>
      </c>
      <c r="B24" s="382"/>
      <c r="C24" s="382"/>
      <c r="D24" s="382"/>
      <c r="E24" s="382"/>
      <c r="F24" s="382"/>
      <c r="G24" s="382"/>
      <c r="H24" s="382"/>
      <c r="I24" s="382"/>
      <c r="J24" s="382"/>
      <c r="K24" s="382"/>
      <c r="L24" s="383"/>
    </row>
    <row r="25" spans="1:12" ht="16.5" customHeight="1" x14ac:dyDescent="0.2">
      <c r="A25" s="46" t="s">
        <v>146</v>
      </c>
      <c r="B25" s="47">
        <v>5</v>
      </c>
      <c r="C25" s="48">
        <v>5</v>
      </c>
      <c r="D25" s="49">
        <v>320</v>
      </c>
      <c r="E25" s="49">
        <f>D25/100*35+D25</f>
        <v>432</v>
      </c>
      <c r="F25" s="50">
        <f>(B25*E25)/1000</f>
        <v>2.16</v>
      </c>
      <c r="G25" s="51"/>
      <c r="H25" s="52"/>
      <c r="I25" s="52"/>
      <c r="J25" s="52"/>
      <c r="K25" s="52"/>
      <c r="L25" s="52"/>
    </row>
    <row r="26" spans="1:12" ht="14.25" customHeight="1" x14ac:dyDescent="0.2">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x14ac:dyDescent="0.2">
      <c r="A27" s="46" t="s">
        <v>152</v>
      </c>
      <c r="B27" s="47">
        <v>9</v>
      </c>
      <c r="C27" s="49">
        <v>7.2</v>
      </c>
      <c r="D27" s="49">
        <v>140</v>
      </c>
      <c r="E27" s="49">
        <f>D27/100*35+D27</f>
        <v>189</v>
      </c>
      <c r="F27" s="50">
        <f>(B27*E27)/1000</f>
        <v>1.7010000000000001</v>
      </c>
      <c r="G27" s="62"/>
      <c r="H27" s="52"/>
      <c r="I27" s="52"/>
      <c r="J27" s="52"/>
      <c r="K27" s="52"/>
      <c r="L27" s="52"/>
    </row>
    <row r="28" spans="1:12" ht="13.5" customHeight="1" x14ac:dyDescent="0.2">
      <c r="A28" s="53" t="s">
        <v>143</v>
      </c>
      <c r="B28" s="47"/>
      <c r="C28" s="381">
        <v>200</v>
      </c>
      <c r="D28" s="382"/>
      <c r="E28" s="382"/>
      <c r="F28" s="383"/>
      <c r="G28" s="54">
        <f>F24+F25+F26+F27</f>
        <v>5.7395250000000004</v>
      </c>
      <c r="H28" s="52">
        <v>5.34</v>
      </c>
      <c r="I28" s="52">
        <v>11.23</v>
      </c>
      <c r="J28" s="52">
        <v>35.1</v>
      </c>
      <c r="K28" s="52">
        <v>263</v>
      </c>
      <c r="L28" s="52">
        <v>1.23</v>
      </c>
    </row>
    <row r="29" spans="1:12" s="63" customFormat="1" ht="16.5" customHeight="1" x14ac:dyDescent="0.25">
      <c r="A29" s="381" t="s">
        <v>16</v>
      </c>
      <c r="B29" s="382"/>
      <c r="C29" s="382"/>
      <c r="D29" s="382"/>
      <c r="E29" s="382"/>
      <c r="F29" s="382"/>
      <c r="G29" s="382"/>
      <c r="H29" s="382"/>
      <c r="I29" s="382"/>
      <c r="J29" s="382"/>
      <c r="K29" s="382"/>
      <c r="L29" s="383"/>
    </row>
    <row r="30" spans="1:12" s="63" customFormat="1" ht="18" customHeight="1" x14ac:dyDescent="0.25">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x14ac:dyDescent="0.2">
      <c r="A31" s="402"/>
      <c r="B31" s="403"/>
      <c r="C31" s="403"/>
      <c r="D31" s="404"/>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x14ac:dyDescent="0.3">
      <c r="A32" s="386" t="s">
        <v>154</v>
      </c>
      <c r="B32" s="387"/>
      <c r="C32" s="387"/>
      <c r="D32" s="387"/>
      <c r="E32" s="387"/>
      <c r="F32" s="387"/>
      <c r="G32" s="387"/>
      <c r="H32" s="387"/>
      <c r="I32" s="387"/>
      <c r="J32" s="387"/>
      <c r="K32" s="387"/>
      <c r="L32" s="387"/>
    </row>
    <row r="33" spans="1:12" s="66" customFormat="1" x14ac:dyDescent="0.2">
      <c r="A33" s="381" t="s">
        <v>155</v>
      </c>
      <c r="B33" s="382"/>
      <c r="C33" s="382"/>
      <c r="D33" s="382"/>
      <c r="E33" s="382"/>
      <c r="F33" s="382"/>
      <c r="G33" s="382"/>
      <c r="H33" s="382"/>
      <c r="I33" s="382"/>
      <c r="J33" s="382"/>
      <c r="K33" s="382"/>
      <c r="L33" s="383"/>
    </row>
    <row r="34" spans="1:12" s="66" customFormat="1" x14ac:dyDescent="0.2">
      <c r="A34" s="46" t="s">
        <v>156</v>
      </c>
      <c r="B34" s="47">
        <v>120</v>
      </c>
      <c r="C34" s="47">
        <v>100</v>
      </c>
      <c r="D34" s="52">
        <v>65</v>
      </c>
      <c r="E34" s="52">
        <f>D34/100*25+D34</f>
        <v>81.25</v>
      </c>
      <c r="F34" s="51">
        <f>(B34*E34)/1000</f>
        <v>9.75</v>
      </c>
      <c r="G34" s="51"/>
      <c r="H34" s="69"/>
      <c r="I34" s="69"/>
      <c r="J34" s="69"/>
      <c r="K34" s="69"/>
      <c r="L34" s="69"/>
    </row>
    <row r="35" spans="1:12" s="66" customFormat="1" x14ac:dyDescent="0.2">
      <c r="A35" s="71" t="s">
        <v>157</v>
      </c>
      <c r="B35" s="47">
        <v>3</v>
      </c>
      <c r="C35" s="47">
        <v>3</v>
      </c>
      <c r="D35" s="47">
        <v>157</v>
      </c>
      <c r="E35" s="52">
        <f>D35/100*30+D35</f>
        <v>204.1</v>
      </c>
      <c r="F35" s="51">
        <f>(B35*E35)/1000</f>
        <v>0.61229999999999996</v>
      </c>
      <c r="G35" s="62"/>
      <c r="H35" s="71"/>
      <c r="I35" s="71"/>
      <c r="J35" s="71"/>
      <c r="K35" s="71"/>
      <c r="L35" s="71"/>
    </row>
    <row r="36" spans="1:12" s="66" customFormat="1" x14ac:dyDescent="0.2">
      <c r="A36" s="71" t="s">
        <v>158</v>
      </c>
      <c r="B36" s="163">
        <v>1</v>
      </c>
      <c r="C36" s="47">
        <v>1</v>
      </c>
      <c r="D36" s="47">
        <v>17</v>
      </c>
      <c r="E36" s="52">
        <f>D36/100*30+D36</f>
        <v>22.1</v>
      </c>
      <c r="F36" s="51">
        <f>(B36*E36)/1000</f>
        <v>2.2100000000000002E-2</v>
      </c>
      <c r="G36" s="62"/>
      <c r="H36" s="71"/>
      <c r="I36" s="71"/>
      <c r="J36" s="71"/>
      <c r="K36" s="71"/>
      <c r="L36" s="71"/>
    </row>
    <row r="37" spans="1:12" x14ac:dyDescent="0.2">
      <c r="A37" s="161" t="s">
        <v>143</v>
      </c>
      <c r="B37" s="389" t="s">
        <v>186</v>
      </c>
      <c r="C37" s="390"/>
      <c r="D37" s="52"/>
      <c r="E37" s="52"/>
      <c r="F37" s="51"/>
      <c r="G37" s="62">
        <f>F34+F35+F36</f>
        <v>10.384399999999999</v>
      </c>
      <c r="H37" s="41"/>
      <c r="I37" s="41"/>
      <c r="J37" s="41"/>
      <c r="K37" s="41"/>
      <c r="L37" s="41"/>
    </row>
    <row r="38" spans="1:12" ht="15.75" customHeight="1" x14ac:dyDescent="0.2">
      <c r="A38" s="381" t="s">
        <v>219</v>
      </c>
      <c r="B38" s="382"/>
      <c r="C38" s="382"/>
      <c r="D38" s="382"/>
      <c r="E38" s="382"/>
      <c r="F38" s="382"/>
      <c r="G38" s="382"/>
      <c r="H38" s="382"/>
      <c r="I38" s="382"/>
      <c r="J38" s="382"/>
      <c r="K38" s="382"/>
      <c r="L38" s="383"/>
    </row>
    <row r="39" spans="1:12" ht="16.5" x14ac:dyDescent="0.2">
      <c r="A39" s="77" t="s">
        <v>159</v>
      </c>
      <c r="B39" s="126">
        <v>85</v>
      </c>
      <c r="C39" s="126">
        <v>61.2</v>
      </c>
      <c r="D39" s="150">
        <v>45</v>
      </c>
      <c r="E39" s="52">
        <f t="shared" ref="E39:E44" si="3">D39/100*35+D39</f>
        <v>60.75</v>
      </c>
      <c r="F39" s="51">
        <f>(B39*E39)/1000</f>
        <v>5.1637500000000003</v>
      </c>
      <c r="G39" s="51"/>
      <c r="H39" s="41"/>
      <c r="I39" s="41"/>
      <c r="J39" s="41"/>
      <c r="K39" s="41"/>
      <c r="L39" s="41"/>
    </row>
    <row r="40" spans="1:12" ht="16.5" x14ac:dyDescent="0.2">
      <c r="A40" s="77" t="s">
        <v>161</v>
      </c>
      <c r="B40" s="126">
        <v>12.5</v>
      </c>
      <c r="C40" s="126">
        <v>10.5</v>
      </c>
      <c r="D40" s="150">
        <v>24</v>
      </c>
      <c r="E40" s="52">
        <f t="shared" si="3"/>
        <v>32.4</v>
      </c>
      <c r="F40" s="51">
        <f t="shared" ref="F40:F45" si="4">(B40*E40)/1000</f>
        <v>0.40500000000000003</v>
      </c>
      <c r="G40" s="51"/>
      <c r="H40" s="41"/>
      <c r="I40" s="41"/>
      <c r="J40" s="41"/>
      <c r="K40" s="41"/>
      <c r="L40" s="41"/>
    </row>
    <row r="41" spans="1:12" ht="16.5" x14ac:dyDescent="0.2">
      <c r="A41" s="215" t="s">
        <v>220</v>
      </c>
      <c r="B41" s="126">
        <v>20</v>
      </c>
      <c r="C41" s="126">
        <v>20</v>
      </c>
      <c r="D41" s="150">
        <v>47</v>
      </c>
      <c r="E41" s="52">
        <f t="shared" si="3"/>
        <v>63.45</v>
      </c>
      <c r="F41" s="51">
        <f t="shared" si="4"/>
        <v>1.2689999999999999</v>
      </c>
      <c r="G41" s="51"/>
      <c r="H41" s="41"/>
      <c r="I41" s="41"/>
      <c r="J41" s="41"/>
      <c r="K41" s="41"/>
      <c r="L41" s="41"/>
    </row>
    <row r="42" spans="1:12" ht="16.5" x14ac:dyDescent="0.2">
      <c r="A42" s="77" t="s">
        <v>201</v>
      </c>
      <c r="B42" s="126">
        <v>5</v>
      </c>
      <c r="C42" s="126">
        <v>5</v>
      </c>
      <c r="D42" s="150">
        <v>157</v>
      </c>
      <c r="E42" s="52">
        <f t="shared" si="3"/>
        <v>211.95</v>
      </c>
      <c r="F42" s="51">
        <f t="shared" si="4"/>
        <v>1.05975</v>
      </c>
      <c r="G42" s="51"/>
      <c r="H42" s="41"/>
      <c r="I42" s="41"/>
      <c r="J42" s="41"/>
      <c r="K42" s="41"/>
      <c r="L42" s="41"/>
    </row>
    <row r="43" spans="1:12" ht="16.5" x14ac:dyDescent="0.2">
      <c r="A43" s="77" t="s">
        <v>162</v>
      </c>
      <c r="B43" s="126">
        <v>12.5</v>
      </c>
      <c r="C43" s="126">
        <v>10</v>
      </c>
      <c r="D43" s="150">
        <v>30</v>
      </c>
      <c r="E43" s="52">
        <f t="shared" si="3"/>
        <v>40.5</v>
      </c>
      <c r="F43" s="51">
        <f t="shared" si="4"/>
        <v>0.50624999999999998</v>
      </c>
      <c r="G43" s="51"/>
      <c r="H43" s="41"/>
      <c r="I43" s="41"/>
      <c r="J43" s="41"/>
      <c r="K43" s="41"/>
      <c r="L43" s="41"/>
    </row>
    <row r="44" spans="1:12" ht="16.5" x14ac:dyDescent="0.2">
      <c r="A44" s="77" t="s">
        <v>168</v>
      </c>
      <c r="B44" s="126">
        <v>0.7</v>
      </c>
      <c r="C44" s="126">
        <v>0.7</v>
      </c>
      <c r="D44" s="150">
        <v>17</v>
      </c>
      <c r="E44" s="52">
        <f t="shared" si="3"/>
        <v>22.95</v>
      </c>
      <c r="F44" s="51">
        <f t="shared" si="4"/>
        <v>1.6064999999999999E-2</v>
      </c>
      <c r="G44" s="51"/>
      <c r="H44" s="41"/>
      <c r="I44" s="41"/>
      <c r="J44" s="41"/>
      <c r="K44" s="41"/>
      <c r="L44" s="41"/>
    </row>
    <row r="45" spans="1:12" ht="16.5" x14ac:dyDescent="0.2">
      <c r="A45" s="77" t="s">
        <v>173</v>
      </c>
      <c r="B45" s="126">
        <v>150</v>
      </c>
      <c r="C45" s="126">
        <v>150</v>
      </c>
      <c r="D45" s="150"/>
      <c r="E45" s="52"/>
      <c r="F45" s="51">
        <f t="shared" si="4"/>
        <v>0</v>
      </c>
      <c r="G45" s="51"/>
      <c r="H45" s="41"/>
      <c r="I45" s="41"/>
      <c r="J45" s="41"/>
      <c r="K45" s="41"/>
      <c r="L45" s="41"/>
    </row>
    <row r="46" spans="1:12" x14ac:dyDescent="0.2">
      <c r="A46" s="161" t="s">
        <v>143</v>
      </c>
      <c r="B46" s="421" t="s">
        <v>185</v>
      </c>
      <c r="C46" s="421"/>
      <c r="D46" s="52"/>
      <c r="E46" s="52"/>
      <c r="F46" s="51"/>
      <c r="G46" s="62">
        <v>15</v>
      </c>
      <c r="H46" s="41"/>
      <c r="I46" s="41"/>
      <c r="J46" s="41"/>
      <c r="K46" s="41"/>
      <c r="L46" s="41"/>
    </row>
    <row r="47" spans="1:12" ht="13.5" customHeight="1" x14ac:dyDescent="0.2">
      <c r="A47" s="432" t="s">
        <v>123</v>
      </c>
      <c r="B47" s="433"/>
      <c r="C47" s="433"/>
      <c r="D47" s="433"/>
      <c r="E47" s="433"/>
      <c r="F47" s="433"/>
      <c r="G47" s="433"/>
      <c r="H47" s="382"/>
      <c r="I47" s="382"/>
      <c r="J47" s="382"/>
      <c r="K47" s="382"/>
      <c r="L47" s="383"/>
    </row>
    <row r="48" spans="1:12" ht="15.75" customHeight="1" x14ac:dyDescent="0.2">
      <c r="A48" s="67" t="s">
        <v>189</v>
      </c>
      <c r="B48" s="52">
        <v>51</v>
      </c>
      <c r="C48" s="52">
        <v>50</v>
      </c>
      <c r="D48" s="49">
        <v>44</v>
      </c>
      <c r="E48" s="49">
        <f>D48/100*30+D48</f>
        <v>57.2</v>
      </c>
      <c r="F48" s="50">
        <f>(B48*E48)/1000</f>
        <v>2.9172000000000002</v>
      </c>
      <c r="G48" s="51"/>
      <c r="H48" s="52"/>
      <c r="I48" s="52"/>
      <c r="J48" s="52"/>
      <c r="K48" s="52"/>
      <c r="L48" s="52"/>
    </row>
    <row r="49" spans="1:12" ht="15.75" customHeight="1" x14ac:dyDescent="0.2">
      <c r="A49" s="67" t="s">
        <v>161</v>
      </c>
      <c r="B49" s="52">
        <v>21</v>
      </c>
      <c r="C49" s="52">
        <v>17.64</v>
      </c>
      <c r="D49" s="49">
        <v>24</v>
      </c>
      <c r="E49" s="49">
        <f>D49/100*30+D49</f>
        <v>31.2</v>
      </c>
      <c r="F49" s="50">
        <f>(B49*E49)/1000</f>
        <v>0.65519999999999989</v>
      </c>
      <c r="G49" s="51"/>
      <c r="H49" s="52"/>
      <c r="I49" s="52"/>
      <c r="J49" s="52"/>
      <c r="K49" s="52"/>
      <c r="L49" s="52"/>
    </row>
    <row r="50" spans="1:12" ht="15.75" customHeight="1" x14ac:dyDescent="0.2">
      <c r="A50" s="67" t="s">
        <v>235</v>
      </c>
      <c r="B50" s="52">
        <v>67</v>
      </c>
      <c r="C50" s="52">
        <v>47.75</v>
      </c>
      <c r="D50" s="49">
        <v>390</v>
      </c>
      <c r="E50" s="49">
        <f>D50/100*30+D50</f>
        <v>507</v>
      </c>
      <c r="F50" s="50">
        <f>(B50*E50)/1000</f>
        <v>33.969000000000001</v>
      </c>
      <c r="G50" s="51"/>
      <c r="H50" s="52"/>
      <c r="I50" s="52"/>
      <c r="J50" s="52"/>
      <c r="K50" s="52"/>
      <c r="L50" s="52"/>
    </row>
    <row r="51" spans="1:12" ht="15.75" customHeight="1" x14ac:dyDescent="0.2">
      <c r="A51" s="67" t="s">
        <v>191</v>
      </c>
      <c r="B51" s="52">
        <v>3</v>
      </c>
      <c r="C51" s="52">
        <v>3</v>
      </c>
      <c r="D51" s="49">
        <v>157</v>
      </c>
      <c r="E51" s="49">
        <f>D51/100*30+D51</f>
        <v>204.1</v>
      </c>
      <c r="F51" s="50">
        <f>(B51*E51)/1000</f>
        <v>0.61229999999999996</v>
      </c>
      <c r="G51" s="51"/>
      <c r="H51" s="52"/>
      <c r="I51" s="52"/>
      <c r="J51" s="52"/>
      <c r="K51" s="52"/>
      <c r="L51" s="52"/>
    </row>
    <row r="52" spans="1:12" ht="15" customHeight="1" x14ac:dyDescent="0.2">
      <c r="A52" s="67" t="s">
        <v>142</v>
      </c>
      <c r="B52" s="52">
        <v>3</v>
      </c>
      <c r="C52" s="52">
        <v>3</v>
      </c>
      <c r="D52" s="49">
        <v>395.5</v>
      </c>
      <c r="E52" s="49">
        <f>D52/100*30+D52</f>
        <v>514.15</v>
      </c>
      <c r="F52" s="50">
        <f>(B52*E52)/1000</f>
        <v>1.5424499999999999</v>
      </c>
      <c r="G52" s="51"/>
      <c r="H52" s="52"/>
      <c r="I52" s="52"/>
      <c r="J52" s="52"/>
      <c r="K52" s="52"/>
      <c r="L52" s="52"/>
    </row>
    <row r="53" spans="1:12" ht="13.5" customHeight="1" x14ac:dyDescent="0.2">
      <c r="A53" s="67" t="s">
        <v>254</v>
      </c>
      <c r="B53" s="52">
        <v>0.5</v>
      </c>
      <c r="C53" s="52">
        <v>17.399999999999999</v>
      </c>
      <c r="D53" s="80">
        <v>185</v>
      </c>
      <c r="E53" s="80">
        <f>D48/100*30+D48</f>
        <v>57.2</v>
      </c>
      <c r="F53" s="54">
        <f>(B48*E48)/1000</f>
        <v>2.9172000000000002</v>
      </c>
      <c r="G53" s="54"/>
      <c r="H53" s="52"/>
      <c r="I53" s="52"/>
      <c r="J53" s="52"/>
      <c r="K53" s="52"/>
      <c r="L53" s="52"/>
    </row>
    <row r="54" spans="1:12" ht="13.5" customHeight="1" x14ac:dyDescent="0.2">
      <c r="A54" s="67" t="s">
        <v>168</v>
      </c>
      <c r="B54" s="52">
        <v>0.3</v>
      </c>
      <c r="C54" s="52">
        <v>0.3</v>
      </c>
      <c r="D54" s="80">
        <v>17</v>
      </c>
      <c r="E54" s="80">
        <f>D49/100*30+D49</f>
        <v>31.2</v>
      </c>
      <c r="F54" s="80">
        <f>(B49*E49)/1000</f>
        <v>0.65519999999999989</v>
      </c>
      <c r="G54" s="54"/>
      <c r="H54" s="52"/>
      <c r="I54" s="52"/>
      <c r="J54" s="52"/>
      <c r="K54" s="52"/>
      <c r="L54" s="52"/>
    </row>
    <row r="55" spans="1:12" x14ac:dyDescent="0.2">
      <c r="A55" s="203" t="s">
        <v>143</v>
      </c>
      <c r="B55" s="416">
        <v>220</v>
      </c>
      <c r="C55" s="416"/>
      <c r="D55" s="52"/>
      <c r="E55" s="52"/>
      <c r="F55" s="51"/>
      <c r="G55" s="62">
        <v>45</v>
      </c>
      <c r="H55" s="76"/>
      <c r="I55" s="76"/>
      <c r="J55" s="76"/>
      <c r="K55" s="76"/>
      <c r="L55" s="76"/>
    </row>
    <row r="56" spans="1:12" ht="18.75" customHeight="1" x14ac:dyDescent="0.2">
      <c r="A56" s="381" t="s">
        <v>151</v>
      </c>
      <c r="B56" s="382"/>
      <c r="C56" s="382"/>
      <c r="D56" s="382"/>
      <c r="E56" s="382"/>
      <c r="F56" s="382"/>
      <c r="G56" s="382"/>
      <c r="H56" s="382"/>
      <c r="I56" s="382"/>
      <c r="J56" s="382"/>
      <c r="K56" s="382"/>
      <c r="L56" s="383"/>
    </row>
    <row r="57" spans="1:12" ht="16.5" customHeight="1" x14ac:dyDescent="0.2">
      <c r="A57" s="46" t="s">
        <v>146</v>
      </c>
      <c r="B57" s="47">
        <v>2</v>
      </c>
      <c r="C57" s="48">
        <v>2</v>
      </c>
      <c r="D57" s="49">
        <v>320</v>
      </c>
      <c r="E57" s="49">
        <f>D57/100*35+D57</f>
        <v>432</v>
      </c>
      <c r="F57" s="50">
        <f>(B57*E57)/1000</f>
        <v>0.86399999999999999</v>
      </c>
      <c r="G57" s="51"/>
      <c r="H57" s="52"/>
      <c r="I57" s="52"/>
      <c r="J57" s="52"/>
      <c r="K57" s="52"/>
      <c r="L57" s="52"/>
    </row>
    <row r="58" spans="1:12" ht="14.25" customHeight="1" x14ac:dyDescent="0.2">
      <c r="A58" s="46" t="s">
        <v>147</v>
      </c>
      <c r="B58" s="47">
        <v>25</v>
      </c>
      <c r="C58" s="48">
        <v>25</v>
      </c>
      <c r="D58" s="49">
        <v>55</v>
      </c>
      <c r="E58" s="49">
        <f>D58/100*35+D58</f>
        <v>74.25</v>
      </c>
      <c r="F58" s="50">
        <f>(B58*E58)/1000</f>
        <v>1.85625</v>
      </c>
      <c r="G58" s="62"/>
      <c r="H58" s="52"/>
      <c r="I58" s="52"/>
      <c r="J58" s="52"/>
      <c r="K58" s="52"/>
      <c r="L58" s="52"/>
    </row>
    <row r="59" spans="1:12" ht="14.25" customHeight="1" x14ac:dyDescent="0.2">
      <c r="A59" s="46" t="s">
        <v>152</v>
      </c>
      <c r="B59" s="47">
        <v>8</v>
      </c>
      <c r="C59" s="49">
        <v>7.2</v>
      </c>
      <c r="D59" s="49">
        <v>140</v>
      </c>
      <c r="E59" s="49">
        <f>D59/100*35+D59</f>
        <v>189</v>
      </c>
      <c r="F59" s="50">
        <f>(B59*E59)/1000</f>
        <v>1.512</v>
      </c>
      <c r="G59" s="62"/>
      <c r="H59" s="52"/>
      <c r="I59" s="52"/>
      <c r="J59" s="52"/>
      <c r="K59" s="52"/>
      <c r="L59" s="52"/>
    </row>
    <row r="60" spans="1:12" ht="13.5" customHeight="1" x14ac:dyDescent="0.2">
      <c r="A60" s="53" t="s">
        <v>143</v>
      </c>
      <c r="B60" s="47"/>
      <c r="C60" s="381">
        <v>200</v>
      </c>
      <c r="D60" s="382"/>
      <c r="E60" s="382"/>
      <c r="F60" s="383"/>
      <c r="G60" s="54">
        <v>5</v>
      </c>
      <c r="H60" s="52"/>
      <c r="I60" s="52"/>
      <c r="J60" s="52"/>
      <c r="K60" s="52"/>
      <c r="L60" s="52"/>
    </row>
    <row r="61" spans="1:12" x14ac:dyDescent="0.2">
      <c r="A61" s="53" t="s">
        <v>163</v>
      </c>
      <c r="B61" s="80">
        <v>80</v>
      </c>
      <c r="C61" s="80">
        <v>80</v>
      </c>
      <c r="D61" s="396"/>
      <c r="E61" s="397"/>
      <c r="F61" s="397"/>
      <c r="G61" s="398"/>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96"/>
      <c r="E63" s="397"/>
      <c r="F63" s="397"/>
      <c r="G63" s="398"/>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96" t="s">
        <v>133</v>
      </c>
      <c r="B65" s="397"/>
      <c r="C65" s="397"/>
      <c r="D65" s="398"/>
      <c r="E65" s="150"/>
      <c r="F65" s="51"/>
      <c r="G65" s="82">
        <f>G37+G46+G55+G60+F62+F64</f>
        <v>78.384399999999999</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3">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 ref="A65:D65"/>
    <mergeCell ref="D61:G61"/>
    <mergeCell ref="D63:G63"/>
    <mergeCell ref="A38:L38"/>
    <mergeCell ref="A24:L24"/>
    <mergeCell ref="B55:C55"/>
    <mergeCell ref="C60:F60"/>
    <mergeCell ref="G2:G3"/>
    <mergeCell ref="A31:D31"/>
    <mergeCell ref="A56:L56"/>
    <mergeCell ref="B37:C37"/>
    <mergeCell ref="H2:L2"/>
    <mergeCell ref="A47:L47"/>
    <mergeCell ref="A33:L33"/>
    <mergeCell ref="B46:C46"/>
    <mergeCell ref="A11:L11"/>
    <mergeCell ref="A5:L5"/>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237"/>
  <sheetViews>
    <sheetView tabSelected="1" view="pageBreakPreview" topLeftCell="A2" zoomScaleNormal="100" zoomScaleSheetLayoutView="100" workbookViewId="0">
      <selection activeCell="J4" sqref="J4"/>
    </sheetView>
  </sheetViews>
  <sheetFormatPr defaultColWidth="9.140625" defaultRowHeight="16.5" x14ac:dyDescent="0.3"/>
  <cols>
    <col min="1" max="1" width="30" style="170" customWidth="1"/>
    <col min="2" max="2" width="9.5703125" style="6" customWidth="1"/>
    <col min="3" max="3" width="17.140625" style="6" customWidth="1"/>
    <col min="4" max="4" width="16.7109375" style="6" customWidth="1"/>
    <col min="5" max="5" width="16.42578125" style="6" customWidth="1"/>
    <col min="6" max="6" width="15.7109375" style="6" customWidth="1"/>
    <col min="7" max="7" width="25.7109375" style="6" customWidth="1"/>
    <col min="8" max="8" width="17.42578125" style="6" customWidth="1"/>
    <col min="9" max="16384" width="9.140625" style="170"/>
  </cols>
  <sheetData>
    <row r="1" spans="1:10" ht="16.5" hidden="1" customHeight="1" x14ac:dyDescent="0.3">
      <c r="A1" s="132"/>
      <c r="B1" s="5"/>
    </row>
    <row r="2" spans="1:10" x14ac:dyDescent="0.3">
      <c r="A2" s="311"/>
      <c r="B2" s="315"/>
      <c r="C2" s="316"/>
      <c r="D2" s="316"/>
      <c r="E2" s="316"/>
      <c r="F2" s="316"/>
      <c r="G2" s="434" t="s">
        <v>397</v>
      </c>
      <c r="H2" s="435"/>
      <c r="I2" s="132"/>
      <c r="J2" s="132"/>
    </row>
    <row r="3" spans="1:10" ht="52.5" customHeight="1" x14ac:dyDescent="0.3">
      <c r="A3" s="311"/>
      <c r="B3" s="315"/>
      <c r="C3" s="316"/>
      <c r="D3" s="316"/>
      <c r="E3" s="316"/>
      <c r="F3" s="316"/>
      <c r="G3" s="436"/>
      <c r="H3" s="435"/>
      <c r="I3" s="132"/>
      <c r="J3" s="132"/>
    </row>
    <row r="4" spans="1:10" x14ac:dyDescent="0.3">
      <c r="A4" s="311"/>
      <c r="B4" s="315"/>
      <c r="C4" s="316"/>
      <c r="D4" s="316"/>
      <c r="E4" s="316"/>
      <c r="F4" s="316"/>
      <c r="G4" s="316"/>
      <c r="H4" s="317"/>
      <c r="I4" s="132"/>
      <c r="J4" s="132"/>
    </row>
    <row r="5" spans="1:10" x14ac:dyDescent="0.3">
      <c r="A5" s="311"/>
      <c r="B5" s="312"/>
      <c r="C5" s="313"/>
      <c r="D5" s="313"/>
      <c r="E5" s="313"/>
      <c r="F5" s="313"/>
      <c r="G5" s="313"/>
      <c r="H5" s="314"/>
    </row>
    <row r="6" spans="1:10" ht="25.5" customHeight="1" x14ac:dyDescent="0.3">
      <c r="A6" s="462" t="s">
        <v>396</v>
      </c>
      <c r="B6" s="462"/>
      <c r="C6" s="462"/>
      <c r="D6" s="462"/>
      <c r="E6" s="462"/>
      <c r="F6" s="462"/>
      <c r="G6" s="462"/>
      <c r="H6" s="463"/>
    </row>
    <row r="7" spans="1:10" ht="21" customHeight="1" x14ac:dyDescent="0.3">
      <c r="A7" s="460" t="s">
        <v>324</v>
      </c>
      <c r="B7" s="460"/>
      <c r="C7" s="460"/>
      <c r="D7" s="460"/>
      <c r="E7" s="460"/>
      <c r="F7" s="460"/>
      <c r="G7" s="460"/>
      <c r="H7" s="461"/>
    </row>
    <row r="8" spans="1:10" ht="25.5" customHeight="1" x14ac:dyDescent="0.3">
      <c r="A8" s="311"/>
      <c r="B8" s="406" t="s">
        <v>0</v>
      </c>
      <c r="C8" s="406"/>
      <c r="D8" s="406"/>
      <c r="E8" s="406"/>
      <c r="F8" s="406"/>
      <c r="G8" s="318"/>
      <c r="H8" s="314"/>
    </row>
    <row r="9" spans="1:10" ht="25.5" customHeight="1" x14ac:dyDescent="0.3">
      <c r="A9" s="409" t="s">
        <v>1</v>
      </c>
      <c r="B9" s="444" t="s">
        <v>328</v>
      </c>
      <c r="C9" s="447" t="s">
        <v>326</v>
      </c>
      <c r="D9" s="448"/>
      <c r="E9" s="449"/>
      <c r="F9" s="450" t="s">
        <v>325</v>
      </c>
      <c r="G9" s="96"/>
      <c r="H9" s="18"/>
    </row>
    <row r="10" spans="1:10" s="329" customFormat="1" ht="22.5" customHeight="1" x14ac:dyDescent="0.25">
      <c r="A10" s="442"/>
      <c r="B10" s="445"/>
      <c r="C10" s="377" t="s">
        <v>4</v>
      </c>
      <c r="D10" s="377" t="s">
        <v>5</v>
      </c>
      <c r="E10" s="375" t="s">
        <v>6</v>
      </c>
      <c r="F10" s="451"/>
      <c r="G10" s="375" t="s">
        <v>8</v>
      </c>
      <c r="H10" s="375" t="s">
        <v>9</v>
      </c>
    </row>
    <row r="11" spans="1:10" s="329" customFormat="1" ht="7.5" customHeight="1" x14ac:dyDescent="0.25">
      <c r="A11" s="442"/>
      <c r="B11" s="446"/>
      <c r="C11" s="377"/>
      <c r="D11" s="377"/>
      <c r="E11" s="375"/>
      <c r="F11" s="452"/>
      <c r="G11" s="375"/>
      <c r="H11" s="375"/>
    </row>
    <row r="12" spans="1:10" s="329" customFormat="1" x14ac:dyDescent="0.25">
      <c r="A12" s="443"/>
      <c r="B12" s="324" t="s">
        <v>10</v>
      </c>
      <c r="C12" s="323" t="s">
        <v>10</v>
      </c>
      <c r="D12" s="323" t="s">
        <v>10</v>
      </c>
      <c r="E12" s="322" t="s">
        <v>10</v>
      </c>
      <c r="F12" s="323" t="s">
        <v>11</v>
      </c>
      <c r="G12" s="375"/>
      <c r="H12" s="375"/>
    </row>
    <row r="13" spans="1:10" s="293" customFormat="1" ht="31.5" customHeight="1" x14ac:dyDescent="0.3">
      <c r="A13" s="251" t="s">
        <v>28</v>
      </c>
      <c r="B13" s="252">
        <v>250</v>
      </c>
      <c r="C13" s="253">
        <v>8.02</v>
      </c>
      <c r="D13" s="253">
        <v>6.12</v>
      </c>
      <c r="E13" s="253">
        <v>42.46</v>
      </c>
      <c r="F13" s="253">
        <v>257</v>
      </c>
      <c r="G13" s="254" t="s">
        <v>12</v>
      </c>
      <c r="H13" s="255" t="s">
        <v>283</v>
      </c>
    </row>
    <row r="14" spans="1:10" s="293" customFormat="1" ht="23.25" customHeight="1" x14ac:dyDescent="0.3">
      <c r="A14" s="256" t="s">
        <v>149</v>
      </c>
      <c r="B14" s="252">
        <v>10</v>
      </c>
      <c r="C14" s="253">
        <v>0.1</v>
      </c>
      <c r="D14" s="253">
        <v>8.3000000000000007</v>
      </c>
      <c r="E14" s="253">
        <v>0.1</v>
      </c>
      <c r="F14" s="253">
        <v>74.900000000000006</v>
      </c>
      <c r="G14" s="255" t="s">
        <v>12</v>
      </c>
      <c r="H14" s="255" t="s">
        <v>15</v>
      </c>
    </row>
    <row r="15" spans="1:10" s="330" customFormat="1" ht="24.75" customHeight="1" x14ac:dyDescent="0.25">
      <c r="A15" s="256" t="s">
        <v>32</v>
      </c>
      <c r="B15" s="255">
        <v>30</v>
      </c>
      <c r="C15" s="253">
        <v>7.02</v>
      </c>
      <c r="D15" s="253">
        <v>5.8</v>
      </c>
      <c r="E15" s="253">
        <v>0</v>
      </c>
      <c r="F15" s="253">
        <v>109.1</v>
      </c>
      <c r="G15" s="255" t="s">
        <v>12</v>
      </c>
      <c r="H15" s="255" t="s">
        <v>279</v>
      </c>
    </row>
    <row r="16" spans="1:10" s="293" customFormat="1" ht="24" customHeight="1" x14ac:dyDescent="0.3">
      <c r="A16" s="256" t="s">
        <v>16</v>
      </c>
      <c r="B16" s="255">
        <v>60</v>
      </c>
      <c r="C16" s="253">
        <v>4.8</v>
      </c>
      <c r="D16" s="253">
        <v>0.6</v>
      </c>
      <c r="E16" s="253">
        <v>31.8</v>
      </c>
      <c r="F16" s="253">
        <v>150</v>
      </c>
      <c r="G16" s="255" t="s">
        <v>313</v>
      </c>
      <c r="H16" s="255">
        <v>125</v>
      </c>
    </row>
    <row r="17" spans="1:11" s="293" customFormat="1" ht="27.75" customHeight="1" x14ac:dyDescent="0.3">
      <c r="A17" s="257" t="s">
        <v>305</v>
      </c>
      <c r="B17" s="255">
        <v>200</v>
      </c>
      <c r="C17" s="253">
        <v>0.2</v>
      </c>
      <c r="D17" s="253">
        <v>0</v>
      </c>
      <c r="E17" s="253">
        <v>6.4</v>
      </c>
      <c r="F17" s="253">
        <v>26.4</v>
      </c>
      <c r="G17" s="255" t="s">
        <v>12</v>
      </c>
      <c r="H17" s="255" t="s">
        <v>286</v>
      </c>
      <c r="J17" s="331"/>
      <c r="K17" s="332"/>
    </row>
    <row r="18" spans="1:11" s="293" customFormat="1" x14ac:dyDescent="0.3">
      <c r="A18" s="258" t="s">
        <v>18</v>
      </c>
      <c r="B18" s="286">
        <f t="shared" ref="B18:F18" si="0">SUM(B13:B17)</f>
        <v>550</v>
      </c>
      <c r="C18" s="328">
        <f t="shared" si="0"/>
        <v>20.139999999999997</v>
      </c>
      <c r="D18" s="328">
        <f t="shared" si="0"/>
        <v>20.820000000000004</v>
      </c>
      <c r="E18" s="328">
        <f t="shared" si="0"/>
        <v>80.760000000000005</v>
      </c>
      <c r="F18" s="328">
        <f t="shared" si="0"/>
        <v>617.4</v>
      </c>
      <c r="G18" s="309"/>
      <c r="H18" s="309"/>
    </row>
    <row r="19" spans="1:11" s="293" customFormat="1" ht="22.5" customHeight="1" x14ac:dyDescent="0.3">
      <c r="A19" s="456" t="s">
        <v>19</v>
      </c>
      <c r="B19" s="456"/>
      <c r="C19" s="456"/>
      <c r="D19" s="456"/>
      <c r="E19" s="456"/>
      <c r="F19" s="456"/>
      <c r="G19" s="456"/>
      <c r="H19" s="456"/>
    </row>
    <row r="20" spans="1:11" s="293" customFormat="1" ht="49.5" x14ac:dyDescent="0.3">
      <c r="A20" s="257" t="s">
        <v>301</v>
      </c>
      <c r="B20" s="255">
        <v>100</v>
      </c>
      <c r="C20" s="253">
        <v>1.1000000000000001</v>
      </c>
      <c r="D20" s="253">
        <v>0.2</v>
      </c>
      <c r="E20" s="253">
        <v>3.8</v>
      </c>
      <c r="F20" s="253">
        <v>22</v>
      </c>
      <c r="G20" s="255" t="s">
        <v>306</v>
      </c>
      <c r="H20" s="255">
        <v>70</v>
      </c>
    </row>
    <row r="21" spans="1:11" s="293" customFormat="1" ht="33.75" customHeight="1" x14ac:dyDescent="0.3">
      <c r="A21" s="301" t="s">
        <v>177</v>
      </c>
      <c r="B21" s="254">
        <v>300</v>
      </c>
      <c r="C21" s="253">
        <v>2.58</v>
      </c>
      <c r="D21" s="253">
        <v>7.32</v>
      </c>
      <c r="E21" s="253">
        <v>15.57</v>
      </c>
      <c r="F21" s="253">
        <v>138.51</v>
      </c>
      <c r="G21" s="254" t="s">
        <v>12</v>
      </c>
      <c r="H21" s="255" t="s">
        <v>346</v>
      </c>
    </row>
    <row r="22" spans="1:11" s="293" customFormat="1" ht="26.25" customHeight="1" x14ac:dyDescent="0.3">
      <c r="A22" s="260" t="s">
        <v>59</v>
      </c>
      <c r="B22" s="252">
        <v>250</v>
      </c>
      <c r="C22" s="253">
        <v>5.0999999999999996</v>
      </c>
      <c r="D22" s="253">
        <v>9.5</v>
      </c>
      <c r="E22" s="253">
        <v>39.5</v>
      </c>
      <c r="F22" s="253">
        <v>263.87</v>
      </c>
      <c r="G22" s="255" t="s">
        <v>12</v>
      </c>
      <c r="H22" s="255" t="s">
        <v>287</v>
      </c>
      <c r="I22" s="333"/>
    </row>
    <row r="23" spans="1:11" s="293" customFormat="1" ht="22.5" customHeight="1" x14ac:dyDescent="0.3">
      <c r="A23" s="256" t="s">
        <v>314</v>
      </c>
      <c r="B23" s="334">
        <v>100</v>
      </c>
      <c r="C23" s="261">
        <v>14.4</v>
      </c>
      <c r="D23" s="261">
        <v>14</v>
      </c>
      <c r="E23" s="261">
        <v>3.2</v>
      </c>
      <c r="F23" s="261">
        <v>222.1</v>
      </c>
      <c r="G23" s="255" t="s">
        <v>296</v>
      </c>
      <c r="H23" s="268" t="s">
        <v>320</v>
      </c>
    </row>
    <row r="24" spans="1:11" s="293" customFormat="1" ht="34.5" customHeight="1" x14ac:dyDescent="0.3">
      <c r="A24" s="257" t="s">
        <v>281</v>
      </c>
      <c r="B24" s="262">
        <v>200</v>
      </c>
      <c r="C24" s="263">
        <v>0.35</v>
      </c>
      <c r="D24" s="263">
        <v>0.08</v>
      </c>
      <c r="E24" s="263">
        <v>29.85</v>
      </c>
      <c r="F24" s="263">
        <v>122</v>
      </c>
      <c r="G24" s="264" t="s">
        <v>295</v>
      </c>
      <c r="H24" s="262">
        <v>348</v>
      </c>
    </row>
    <row r="25" spans="1:11" s="293" customFormat="1" ht="32.25" customHeight="1" x14ac:dyDescent="0.3">
      <c r="A25" s="257" t="s">
        <v>292</v>
      </c>
      <c r="B25" s="254">
        <v>30</v>
      </c>
      <c r="C25" s="265">
        <v>2.5</v>
      </c>
      <c r="D25" s="265">
        <v>0.5</v>
      </c>
      <c r="E25" s="265">
        <v>12.7</v>
      </c>
      <c r="F25" s="265">
        <v>66.099999999999994</v>
      </c>
      <c r="G25" s="266" t="s">
        <v>297</v>
      </c>
      <c r="H25" s="254">
        <v>8</v>
      </c>
    </row>
    <row r="26" spans="1:11" s="293" customFormat="1" ht="36.75" customHeight="1" x14ac:dyDescent="0.3">
      <c r="A26" s="257" t="s">
        <v>293</v>
      </c>
      <c r="B26" s="255">
        <v>30</v>
      </c>
      <c r="C26" s="253">
        <v>2.4</v>
      </c>
      <c r="D26" s="253">
        <v>0.3</v>
      </c>
      <c r="E26" s="253">
        <v>14.6</v>
      </c>
      <c r="F26" s="253">
        <v>72.599999999999994</v>
      </c>
      <c r="G26" s="266" t="s">
        <v>294</v>
      </c>
      <c r="H26" s="254">
        <v>13003</v>
      </c>
    </row>
    <row r="27" spans="1:11" s="293" customFormat="1" ht="21.75" customHeight="1" x14ac:dyDescent="0.3">
      <c r="A27" s="267" t="s">
        <v>27</v>
      </c>
      <c r="B27" s="288">
        <f>SUM(B20:B26)</f>
        <v>1010</v>
      </c>
      <c r="C27" s="288">
        <f t="shared" ref="C27:F27" si="1">SUM(C20:C26)</f>
        <v>28.43</v>
      </c>
      <c r="D27" s="288">
        <f t="shared" si="1"/>
        <v>31.9</v>
      </c>
      <c r="E27" s="288">
        <f t="shared" si="1"/>
        <v>119.22000000000001</v>
      </c>
      <c r="F27" s="288">
        <f t="shared" si="1"/>
        <v>907.18000000000006</v>
      </c>
      <c r="G27" s="308"/>
      <c r="H27" s="308"/>
    </row>
    <row r="28" spans="1:11" ht="21.75" customHeight="1" x14ac:dyDescent="0.3">
      <c r="A28" s="137" t="s">
        <v>42</v>
      </c>
      <c r="B28" s="18"/>
      <c r="C28" s="26">
        <f>C18+C27</f>
        <v>48.569999999999993</v>
      </c>
      <c r="D28" s="26">
        <f>D18+D27</f>
        <v>52.72</v>
      </c>
      <c r="E28" s="26">
        <f>E18+E27</f>
        <v>199.98000000000002</v>
      </c>
      <c r="F28" s="26">
        <f>F18+F27</f>
        <v>1524.58</v>
      </c>
      <c r="G28" s="18"/>
      <c r="H28" s="18"/>
    </row>
    <row r="29" spans="1:11" ht="21" customHeight="1" x14ac:dyDescent="0.3">
      <c r="A29" s="374" t="s">
        <v>327</v>
      </c>
      <c r="B29" s="374"/>
      <c r="C29" s="374"/>
      <c r="D29" s="374"/>
      <c r="E29" s="374"/>
      <c r="F29" s="374"/>
      <c r="G29" s="374"/>
      <c r="H29" s="374"/>
    </row>
    <row r="30" spans="1:11" ht="25.5" customHeight="1" x14ac:dyDescent="0.3">
      <c r="A30" s="132"/>
      <c r="B30" s="406" t="s">
        <v>333</v>
      </c>
      <c r="C30" s="406"/>
      <c r="D30" s="406"/>
      <c r="E30" s="406"/>
      <c r="F30" s="406"/>
      <c r="G30" s="88"/>
    </row>
    <row r="31" spans="1:11" ht="25.5" customHeight="1" x14ac:dyDescent="0.3">
      <c r="A31" s="409" t="s">
        <v>1</v>
      </c>
      <c r="B31" s="444" t="s">
        <v>328</v>
      </c>
      <c r="C31" s="447" t="s">
        <v>326</v>
      </c>
      <c r="D31" s="448"/>
      <c r="E31" s="449"/>
      <c r="F31" s="450" t="s">
        <v>325</v>
      </c>
      <c r="G31" s="96"/>
      <c r="H31" s="18"/>
    </row>
    <row r="32" spans="1:11" s="329" customFormat="1" ht="22.5" customHeight="1" x14ac:dyDescent="0.25">
      <c r="A32" s="442"/>
      <c r="B32" s="445"/>
      <c r="C32" s="409" t="s">
        <v>4</v>
      </c>
      <c r="D32" s="409" t="s">
        <v>5</v>
      </c>
      <c r="E32" s="450" t="s">
        <v>6</v>
      </c>
      <c r="F32" s="451"/>
      <c r="G32" s="450" t="s">
        <v>8</v>
      </c>
      <c r="H32" s="450" t="s">
        <v>9</v>
      </c>
    </row>
    <row r="33" spans="1:9" s="329" customFormat="1" ht="7.5" customHeight="1" x14ac:dyDescent="0.25">
      <c r="A33" s="442"/>
      <c r="B33" s="446"/>
      <c r="C33" s="443"/>
      <c r="D33" s="443"/>
      <c r="E33" s="452"/>
      <c r="F33" s="452"/>
      <c r="G33" s="451"/>
      <c r="H33" s="451"/>
    </row>
    <row r="34" spans="1:9" s="329" customFormat="1" x14ac:dyDescent="0.25">
      <c r="A34" s="443"/>
      <c r="B34" s="324" t="s">
        <v>10</v>
      </c>
      <c r="C34" s="323" t="s">
        <v>10</v>
      </c>
      <c r="D34" s="323" t="s">
        <v>10</v>
      </c>
      <c r="E34" s="322" t="s">
        <v>10</v>
      </c>
      <c r="F34" s="323" t="s">
        <v>11</v>
      </c>
      <c r="G34" s="452"/>
      <c r="H34" s="452"/>
    </row>
    <row r="35" spans="1:9" s="293" customFormat="1" ht="28.5" customHeight="1" x14ac:dyDescent="0.3">
      <c r="A35" s="257" t="s">
        <v>121</v>
      </c>
      <c r="B35" s="269">
        <v>180</v>
      </c>
      <c r="C35" s="253">
        <v>9.9</v>
      </c>
      <c r="D35" s="253">
        <v>7.83</v>
      </c>
      <c r="E35" s="253">
        <v>51.3</v>
      </c>
      <c r="F35" s="253">
        <v>314.91000000000003</v>
      </c>
      <c r="G35" s="254" t="s">
        <v>12</v>
      </c>
      <c r="H35" s="255" t="s">
        <v>122</v>
      </c>
    </row>
    <row r="36" spans="1:9" s="336" customFormat="1" ht="27" customHeight="1" x14ac:dyDescent="0.25">
      <c r="A36" s="270" t="s">
        <v>364</v>
      </c>
      <c r="B36" s="334">
        <v>120</v>
      </c>
      <c r="C36" s="261">
        <v>5.79</v>
      </c>
      <c r="D36" s="261">
        <v>9.5</v>
      </c>
      <c r="E36" s="261">
        <v>4.75</v>
      </c>
      <c r="F36" s="261">
        <v>136</v>
      </c>
      <c r="G36" s="268" t="s">
        <v>296</v>
      </c>
      <c r="H36" s="268" t="s">
        <v>319</v>
      </c>
      <c r="I36" s="335"/>
    </row>
    <row r="37" spans="1:9" s="293" customFormat="1" ht="50.25" customHeight="1" x14ac:dyDescent="0.3">
      <c r="A37" s="257" t="s">
        <v>301</v>
      </c>
      <c r="B37" s="255">
        <v>60</v>
      </c>
      <c r="C37" s="253">
        <v>0.66</v>
      </c>
      <c r="D37" s="253">
        <v>0.12</v>
      </c>
      <c r="E37" s="253">
        <v>2.2799999999999998</v>
      </c>
      <c r="F37" s="253">
        <v>13.2</v>
      </c>
      <c r="G37" s="255" t="s">
        <v>306</v>
      </c>
      <c r="H37" s="255">
        <v>70</v>
      </c>
    </row>
    <row r="38" spans="1:9" s="293" customFormat="1" ht="36.75" customHeight="1" x14ac:dyDescent="0.3">
      <c r="A38" s="257" t="s">
        <v>293</v>
      </c>
      <c r="B38" s="255">
        <v>60</v>
      </c>
      <c r="C38" s="253">
        <v>4.8</v>
      </c>
      <c r="D38" s="253">
        <v>0.92</v>
      </c>
      <c r="E38" s="253">
        <v>26.2</v>
      </c>
      <c r="F38" s="253">
        <v>147.6</v>
      </c>
      <c r="G38" s="266" t="s">
        <v>294</v>
      </c>
      <c r="H38" s="254">
        <v>13003</v>
      </c>
      <c r="I38" s="333"/>
    </row>
    <row r="39" spans="1:9" s="293" customFormat="1" ht="29.25" customHeight="1" x14ac:dyDescent="0.3">
      <c r="A39" s="256" t="s">
        <v>307</v>
      </c>
      <c r="B39" s="262">
        <v>200</v>
      </c>
      <c r="C39" s="263">
        <v>0.3</v>
      </c>
      <c r="D39" s="263">
        <v>0.1</v>
      </c>
      <c r="E39" s="263">
        <v>8.4</v>
      </c>
      <c r="F39" s="263">
        <v>35.4</v>
      </c>
      <c r="G39" s="255" t="s">
        <v>12</v>
      </c>
      <c r="H39" s="262" t="s">
        <v>304</v>
      </c>
    </row>
    <row r="40" spans="1:9" s="293" customFormat="1" ht="21.75" customHeight="1" x14ac:dyDescent="0.3">
      <c r="A40" s="271" t="s">
        <v>278</v>
      </c>
      <c r="B40" s="290">
        <f t="shared" ref="B40:F40" si="2">SUM(B35:B39)</f>
        <v>620</v>
      </c>
      <c r="C40" s="337">
        <f t="shared" si="2"/>
        <v>21.450000000000003</v>
      </c>
      <c r="D40" s="337">
        <f t="shared" si="2"/>
        <v>18.470000000000002</v>
      </c>
      <c r="E40" s="337">
        <f t="shared" si="2"/>
        <v>92.93</v>
      </c>
      <c r="F40" s="337">
        <f t="shared" si="2"/>
        <v>647.11</v>
      </c>
      <c r="G40" s="308"/>
      <c r="H40" s="308"/>
    </row>
    <row r="41" spans="1:9" s="293" customFormat="1" ht="22.5" customHeight="1" x14ac:dyDescent="0.3">
      <c r="A41" s="456" t="s">
        <v>19</v>
      </c>
      <c r="B41" s="456"/>
      <c r="C41" s="456"/>
      <c r="D41" s="456"/>
      <c r="E41" s="456"/>
      <c r="F41" s="456"/>
      <c r="G41" s="456"/>
      <c r="H41" s="456"/>
    </row>
    <row r="42" spans="1:9" s="338" customFormat="1" ht="39" customHeight="1" x14ac:dyDescent="0.25">
      <c r="A42" s="257" t="s">
        <v>36</v>
      </c>
      <c r="B42" s="255">
        <v>100</v>
      </c>
      <c r="C42" s="253">
        <v>1.66</v>
      </c>
      <c r="D42" s="253">
        <v>10</v>
      </c>
      <c r="E42" s="253">
        <v>10.1</v>
      </c>
      <c r="F42" s="253">
        <v>137.30000000000001</v>
      </c>
      <c r="G42" s="255" t="s">
        <v>12</v>
      </c>
      <c r="H42" s="255" t="s">
        <v>347</v>
      </c>
      <c r="I42" s="330"/>
    </row>
    <row r="43" spans="1:9" s="293" customFormat="1" ht="30.75" customHeight="1" x14ac:dyDescent="0.3">
      <c r="A43" s="294" t="s">
        <v>282</v>
      </c>
      <c r="B43" s="255">
        <v>300</v>
      </c>
      <c r="C43" s="255">
        <v>3.15</v>
      </c>
      <c r="D43" s="255">
        <v>6.16</v>
      </c>
      <c r="E43" s="253">
        <v>15</v>
      </c>
      <c r="F43" s="255">
        <v>128.28</v>
      </c>
      <c r="G43" s="255" t="s">
        <v>312</v>
      </c>
      <c r="H43" s="255">
        <v>66</v>
      </c>
    </row>
    <row r="44" spans="1:9" s="293" customFormat="1" ht="23.25" customHeight="1" x14ac:dyDescent="0.3">
      <c r="A44" s="256" t="s">
        <v>280</v>
      </c>
      <c r="B44" s="255">
        <v>200</v>
      </c>
      <c r="C44" s="253">
        <v>6.7</v>
      </c>
      <c r="D44" s="253">
        <v>7.1</v>
      </c>
      <c r="E44" s="253">
        <v>46.6</v>
      </c>
      <c r="F44" s="253">
        <v>277.3</v>
      </c>
      <c r="G44" s="254" t="s">
        <v>12</v>
      </c>
      <c r="H44" s="255" t="s">
        <v>54</v>
      </c>
    </row>
    <row r="45" spans="1:9" s="293" customFormat="1" ht="27.75" customHeight="1" x14ac:dyDescent="0.3">
      <c r="A45" s="260" t="s">
        <v>97</v>
      </c>
      <c r="B45" s="272">
        <v>100</v>
      </c>
      <c r="C45" s="253">
        <v>11.5</v>
      </c>
      <c r="D45" s="253">
        <v>6.6</v>
      </c>
      <c r="E45" s="253">
        <v>12</v>
      </c>
      <c r="F45" s="253">
        <v>171</v>
      </c>
      <c r="G45" s="255" t="s">
        <v>98</v>
      </c>
      <c r="H45" s="255" t="s">
        <v>350</v>
      </c>
    </row>
    <row r="46" spans="1:9" s="293" customFormat="1" ht="26.25" customHeight="1" x14ac:dyDescent="0.3">
      <c r="A46" s="273" t="s">
        <v>23</v>
      </c>
      <c r="B46" s="274">
        <v>200</v>
      </c>
      <c r="C46" s="275">
        <v>0.6</v>
      </c>
      <c r="D46" s="275">
        <v>0</v>
      </c>
      <c r="E46" s="275">
        <v>22.7</v>
      </c>
      <c r="F46" s="275">
        <v>93.2</v>
      </c>
      <c r="G46" s="276" t="s">
        <v>295</v>
      </c>
      <c r="H46" s="274" t="s">
        <v>304</v>
      </c>
    </row>
    <row r="47" spans="1:9" s="293" customFormat="1" ht="35.25" customHeight="1" x14ac:dyDescent="0.3">
      <c r="A47" s="257" t="s">
        <v>292</v>
      </c>
      <c r="B47" s="254">
        <v>30</v>
      </c>
      <c r="C47" s="265">
        <v>2.5</v>
      </c>
      <c r="D47" s="265">
        <v>0.5</v>
      </c>
      <c r="E47" s="265">
        <v>12.7</v>
      </c>
      <c r="F47" s="265">
        <v>66.099999999999994</v>
      </c>
      <c r="G47" s="266" t="s">
        <v>297</v>
      </c>
      <c r="H47" s="254">
        <v>8</v>
      </c>
    </row>
    <row r="48" spans="1:9" s="293" customFormat="1" ht="35.25" customHeight="1" x14ac:dyDescent="0.3">
      <c r="A48" s="257" t="s">
        <v>293</v>
      </c>
      <c r="B48" s="255">
        <v>30</v>
      </c>
      <c r="C48" s="253">
        <v>2.4</v>
      </c>
      <c r="D48" s="253">
        <v>0.3</v>
      </c>
      <c r="E48" s="253">
        <v>14.6</v>
      </c>
      <c r="F48" s="253">
        <v>72.599999999999994</v>
      </c>
      <c r="G48" s="266" t="s">
        <v>294</v>
      </c>
      <c r="H48" s="254">
        <v>13003</v>
      </c>
    </row>
    <row r="49" spans="1:11" s="293" customFormat="1" ht="21.75" customHeight="1" x14ac:dyDescent="0.3">
      <c r="A49" s="271" t="s">
        <v>27</v>
      </c>
      <c r="B49" s="289">
        <f>SUM(B42:B48)</f>
        <v>960</v>
      </c>
      <c r="C49" s="339">
        <f>SUM(C42:C48)</f>
        <v>28.509999999999998</v>
      </c>
      <c r="D49" s="339">
        <f>SUM(D42:D48)</f>
        <v>30.66</v>
      </c>
      <c r="E49" s="339">
        <f>SUM(E42:E48)</f>
        <v>133.70000000000002</v>
      </c>
      <c r="F49" s="339">
        <f>SUM(F42:F48)</f>
        <v>945.7800000000002</v>
      </c>
      <c r="G49" s="277"/>
      <c r="H49" s="308"/>
    </row>
    <row r="50" spans="1:11" s="330" customFormat="1" ht="21.75" customHeight="1" x14ac:dyDescent="0.25">
      <c r="A50" s="340" t="s">
        <v>42</v>
      </c>
      <c r="B50" s="255"/>
      <c r="C50" s="259">
        <f>C40+C49</f>
        <v>49.96</v>
      </c>
      <c r="D50" s="259">
        <f t="shared" ref="D50:F50" si="3">D40+D49</f>
        <v>49.13</v>
      </c>
      <c r="E50" s="259">
        <f t="shared" si="3"/>
        <v>226.63000000000002</v>
      </c>
      <c r="F50" s="259">
        <f t="shared" si="3"/>
        <v>1592.8900000000003</v>
      </c>
      <c r="G50" s="255"/>
      <c r="H50" s="255"/>
    </row>
    <row r="51" spans="1:11" ht="21" customHeight="1" x14ac:dyDescent="0.3">
      <c r="A51" s="374" t="s">
        <v>329</v>
      </c>
      <c r="B51" s="374"/>
      <c r="C51" s="374"/>
      <c r="D51" s="374"/>
      <c r="E51" s="374"/>
      <c r="F51" s="374"/>
      <c r="G51" s="374"/>
      <c r="H51" s="374"/>
    </row>
    <row r="52" spans="1:11" ht="25.5" customHeight="1" x14ac:dyDescent="0.3">
      <c r="A52" s="132"/>
      <c r="B52" s="406" t="s">
        <v>334</v>
      </c>
      <c r="C52" s="406"/>
      <c r="D52" s="406"/>
      <c r="E52" s="406"/>
      <c r="F52" s="406"/>
      <c r="G52" s="88"/>
    </row>
    <row r="53" spans="1:11" ht="25.5" customHeight="1" x14ac:dyDescent="0.3">
      <c r="A53" s="409" t="s">
        <v>1</v>
      </c>
      <c r="B53" s="444" t="s">
        <v>328</v>
      </c>
      <c r="C53" s="447" t="s">
        <v>326</v>
      </c>
      <c r="D53" s="448"/>
      <c r="E53" s="449"/>
      <c r="F53" s="450" t="s">
        <v>325</v>
      </c>
      <c r="G53" s="96"/>
      <c r="H53" s="18"/>
    </row>
    <row r="54" spans="1:11" s="329" customFormat="1" ht="22.5" customHeight="1" x14ac:dyDescent="0.25">
      <c r="A54" s="442"/>
      <c r="B54" s="445"/>
      <c r="C54" s="377" t="s">
        <v>4</v>
      </c>
      <c r="D54" s="377" t="s">
        <v>5</v>
      </c>
      <c r="E54" s="375" t="s">
        <v>6</v>
      </c>
      <c r="F54" s="451"/>
      <c r="G54" s="375" t="s">
        <v>8</v>
      </c>
      <c r="H54" s="375" t="s">
        <v>9</v>
      </c>
    </row>
    <row r="55" spans="1:11" s="329" customFormat="1" ht="7.5" customHeight="1" x14ac:dyDescent="0.25">
      <c r="A55" s="442"/>
      <c r="B55" s="446"/>
      <c r="C55" s="377"/>
      <c r="D55" s="377"/>
      <c r="E55" s="375"/>
      <c r="F55" s="452"/>
      <c r="G55" s="375"/>
      <c r="H55" s="375"/>
    </row>
    <row r="56" spans="1:11" s="329" customFormat="1" x14ac:dyDescent="0.25">
      <c r="A56" s="443"/>
      <c r="B56" s="324" t="s">
        <v>10</v>
      </c>
      <c r="C56" s="323" t="s">
        <v>10</v>
      </c>
      <c r="D56" s="323" t="s">
        <v>10</v>
      </c>
      <c r="E56" s="322" t="s">
        <v>10</v>
      </c>
      <c r="F56" s="323" t="s">
        <v>11</v>
      </c>
      <c r="G56" s="375"/>
      <c r="H56" s="375"/>
    </row>
    <row r="57" spans="1:11" s="293" customFormat="1" ht="30.75" customHeight="1" x14ac:dyDescent="0.3">
      <c r="A57" s="257" t="s">
        <v>116</v>
      </c>
      <c r="B57" s="266">
        <v>250</v>
      </c>
      <c r="C57" s="266">
        <v>10.5</v>
      </c>
      <c r="D57" s="266">
        <v>13.1</v>
      </c>
      <c r="E57" s="266">
        <v>35.799999999999997</v>
      </c>
      <c r="F57" s="255">
        <v>263.2</v>
      </c>
      <c r="G57" s="255" t="s">
        <v>12</v>
      </c>
      <c r="H57" s="255" t="s">
        <v>351</v>
      </c>
      <c r="I57" s="341"/>
    </row>
    <row r="58" spans="1:11" s="293" customFormat="1" ht="22.5" customHeight="1" x14ac:dyDescent="0.3">
      <c r="A58" s="251" t="s">
        <v>369</v>
      </c>
      <c r="B58" s="266">
        <v>150</v>
      </c>
      <c r="C58" s="266">
        <v>1.35</v>
      </c>
      <c r="D58" s="266">
        <v>0.3</v>
      </c>
      <c r="E58" s="266">
        <v>12.15</v>
      </c>
      <c r="F58" s="266">
        <v>70.5</v>
      </c>
      <c r="G58" s="266" t="s">
        <v>297</v>
      </c>
      <c r="H58" s="255">
        <v>9</v>
      </c>
    </row>
    <row r="59" spans="1:11" s="293" customFormat="1" ht="24" customHeight="1" x14ac:dyDescent="0.3">
      <c r="A59" s="256" t="s">
        <v>16</v>
      </c>
      <c r="B59" s="255">
        <v>60</v>
      </c>
      <c r="C59" s="253">
        <v>4.8</v>
      </c>
      <c r="D59" s="253">
        <v>0.6</v>
      </c>
      <c r="E59" s="253">
        <v>31.8</v>
      </c>
      <c r="F59" s="253">
        <v>150</v>
      </c>
      <c r="G59" s="255" t="s">
        <v>313</v>
      </c>
      <c r="H59" s="255">
        <v>125</v>
      </c>
    </row>
    <row r="60" spans="1:11" s="293" customFormat="1" ht="29.25" customHeight="1" x14ac:dyDescent="0.3">
      <c r="A60" s="251" t="s">
        <v>315</v>
      </c>
      <c r="B60" s="255">
        <v>200</v>
      </c>
      <c r="C60" s="253">
        <v>4.5999999999999996</v>
      </c>
      <c r="D60" s="253">
        <v>4.3</v>
      </c>
      <c r="E60" s="253">
        <v>12.4</v>
      </c>
      <c r="F60" s="253">
        <v>106.7</v>
      </c>
      <c r="G60" s="255" t="s">
        <v>12</v>
      </c>
      <c r="H60" s="255" t="s">
        <v>286</v>
      </c>
      <c r="J60" s="331"/>
      <c r="K60" s="332"/>
    </row>
    <row r="61" spans="1:11" s="293" customFormat="1" ht="18" customHeight="1" x14ac:dyDescent="0.3">
      <c r="A61" s="278" t="s">
        <v>18</v>
      </c>
      <c r="B61" s="286">
        <f t="shared" ref="B61:F61" si="4">SUM(B57:B60)</f>
        <v>660</v>
      </c>
      <c r="C61" s="259">
        <f t="shared" si="4"/>
        <v>21.25</v>
      </c>
      <c r="D61" s="259">
        <f t="shared" si="4"/>
        <v>18.3</v>
      </c>
      <c r="E61" s="259">
        <f t="shared" si="4"/>
        <v>92.15</v>
      </c>
      <c r="F61" s="259">
        <f t="shared" si="4"/>
        <v>590.4</v>
      </c>
      <c r="G61" s="309"/>
      <c r="H61" s="309"/>
      <c r="I61" s="333"/>
    </row>
    <row r="62" spans="1:11" s="336" customFormat="1" ht="22.5" customHeight="1" x14ac:dyDescent="0.25">
      <c r="A62" s="459" t="s">
        <v>19</v>
      </c>
      <c r="B62" s="459"/>
      <c r="C62" s="459"/>
      <c r="D62" s="459"/>
      <c r="E62" s="459"/>
      <c r="F62" s="459"/>
      <c r="G62" s="459"/>
      <c r="H62" s="459"/>
      <c r="I62" s="335"/>
    </row>
    <row r="63" spans="1:11" s="338" customFormat="1" ht="35.25" customHeight="1" x14ac:dyDescent="0.25">
      <c r="A63" s="251" t="s">
        <v>155</v>
      </c>
      <c r="B63" s="255">
        <v>60</v>
      </c>
      <c r="C63" s="253">
        <v>0.8</v>
      </c>
      <c r="D63" s="253">
        <v>2.7</v>
      </c>
      <c r="E63" s="253">
        <v>4.5999999999999996</v>
      </c>
      <c r="F63" s="253">
        <v>45.6</v>
      </c>
      <c r="G63" s="255" t="s">
        <v>12</v>
      </c>
      <c r="H63" s="255" t="s">
        <v>289</v>
      </c>
      <c r="I63" s="330"/>
    </row>
    <row r="64" spans="1:11" s="293" customFormat="1" ht="30" customHeight="1" x14ac:dyDescent="0.3">
      <c r="A64" s="301" t="s">
        <v>377</v>
      </c>
      <c r="B64" s="255">
        <v>300</v>
      </c>
      <c r="C64" s="253">
        <v>7.32</v>
      </c>
      <c r="D64" s="253">
        <v>7.8</v>
      </c>
      <c r="E64" s="253">
        <v>40.200000000000003</v>
      </c>
      <c r="F64" s="342">
        <v>208.3</v>
      </c>
      <c r="G64" s="268" t="s">
        <v>296</v>
      </c>
      <c r="H64" s="255" t="s">
        <v>378</v>
      </c>
    </row>
    <row r="65" spans="1:11" s="293" customFormat="1" ht="30" customHeight="1" x14ac:dyDescent="0.3">
      <c r="A65" s="251" t="s">
        <v>285</v>
      </c>
      <c r="B65" s="255">
        <v>200</v>
      </c>
      <c r="C65" s="253">
        <v>14.1</v>
      </c>
      <c r="D65" s="253">
        <v>16.3</v>
      </c>
      <c r="E65" s="253">
        <v>33.6</v>
      </c>
      <c r="F65" s="253">
        <v>395.1</v>
      </c>
      <c r="G65" s="255" t="s">
        <v>12</v>
      </c>
      <c r="H65" s="255" t="s">
        <v>354</v>
      </c>
      <c r="I65" s="333"/>
    </row>
    <row r="66" spans="1:11" s="293" customFormat="1" ht="27.75" customHeight="1" x14ac:dyDescent="0.3">
      <c r="A66" s="257" t="s">
        <v>344</v>
      </c>
      <c r="B66" s="255">
        <v>200</v>
      </c>
      <c r="C66" s="253">
        <v>0.1</v>
      </c>
      <c r="D66" s="253">
        <v>0.03</v>
      </c>
      <c r="E66" s="253">
        <v>11</v>
      </c>
      <c r="F66" s="253">
        <v>35</v>
      </c>
      <c r="G66" s="255" t="s">
        <v>296</v>
      </c>
      <c r="H66" s="255" t="s">
        <v>345</v>
      </c>
      <c r="J66" s="331"/>
      <c r="K66" s="332"/>
    </row>
    <row r="67" spans="1:11" s="293" customFormat="1" ht="34.5" customHeight="1" x14ac:dyDescent="0.3">
      <c r="A67" s="257" t="s">
        <v>292</v>
      </c>
      <c r="B67" s="254">
        <v>30</v>
      </c>
      <c r="C67" s="265">
        <v>2.5</v>
      </c>
      <c r="D67" s="265">
        <v>0.5</v>
      </c>
      <c r="E67" s="265">
        <v>12.7</v>
      </c>
      <c r="F67" s="265">
        <v>66.099999999999994</v>
      </c>
      <c r="G67" s="266" t="s">
        <v>297</v>
      </c>
      <c r="H67" s="254">
        <v>8</v>
      </c>
    </row>
    <row r="68" spans="1:11" s="293" customFormat="1" ht="34.5" customHeight="1" x14ac:dyDescent="0.3">
      <c r="A68" s="257" t="s">
        <v>293</v>
      </c>
      <c r="B68" s="255">
        <v>30</v>
      </c>
      <c r="C68" s="253">
        <v>2.4</v>
      </c>
      <c r="D68" s="253">
        <v>0.3</v>
      </c>
      <c r="E68" s="253">
        <v>14.6</v>
      </c>
      <c r="F68" s="253">
        <v>72.599999999999994</v>
      </c>
      <c r="G68" s="266" t="s">
        <v>294</v>
      </c>
      <c r="H68" s="254">
        <v>13003</v>
      </c>
    </row>
    <row r="69" spans="1:11" s="336" customFormat="1" ht="21.75" customHeight="1" x14ac:dyDescent="0.25">
      <c r="A69" s="279" t="s">
        <v>27</v>
      </c>
      <c r="B69" s="286">
        <f t="shared" ref="B69:F69" si="5">SUM(B63:B68)</f>
        <v>820</v>
      </c>
      <c r="C69" s="343">
        <f t="shared" si="5"/>
        <v>27.22</v>
      </c>
      <c r="D69" s="343">
        <f t="shared" si="5"/>
        <v>27.630000000000003</v>
      </c>
      <c r="E69" s="343">
        <f t="shared" si="5"/>
        <v>116.7</v>
      </c>
      <c r="F69" s="343">
        <f t="shared" si="5"/>
        <v>822.7</v>
      </c>
      <c r="G69" s="280"/>
      <c r="H69" s="280"/>
      <c r="I69" s="335"/>
    </row>
    <row r="70" spans="1:11" s="336" customFormat="1" ht="21.75" customHeight="1" x14ac:dyDescent="0.25">
      <c r="A70" s="279" t="s">
        <v>42</v>
      </c>
      <c r="B70" s="268"/>
      <c r="C70" s="343">
        <f>SUM(C61+C69)</f>
        <v>48.47</v>
      </c>
      <c r="D70" s="343">
        <f>SUM(D61+D69)</f>
        <v>45.930000000000007</v>
      </c>
      <c r="E70" s="343">
        <f>SUM(E61+E69)</f>
        <v>208.85000000000002</v>
      </c>
      <c r="F70" s="343">
        <f>SUM(F61+F69)</f>
        <v>1413.1</v>
      </c>
      <c r="G70" s="268"/>
      <c r="H70" s="344"/>
      <c r="I70" s="345"/>
    </row>
    <row r="71" spans="1:11" ht="21" customHeight="1" x14ac:dyDescent="0.3">
      <c r="A71" s="374" t="s">
        <v>330</v>
      </c>
      <c r="B71" s="374"/>
      <c r="C71" s="374"/>
      <c r="D71" s="374"/>
      <c r="E71" s="374"/>
      <c r="F71" s="374"/>
      <c r="G71" s="374"/>
      <c r="H71" s="374"/>
    </row>
    <row r="72" spans="1:11" ht="25.5" customHeight="1" x14ac:dyDescent="0.3">
      <c r="A72" s="132"/>
      <c r="B72" s="406" t="s">
        <v>335</v>
      </c>
      <c r="C72" s="406"/>
      <c r="D72" s="406"/>
      <c r="E72" s="406"/>
      <c r="F72" s="406"/>
      <c r="G72" s="88"/>
    </row>
    <row r="73" spans="1:11" ht="25.5" customHeight="1" x14ac:dyDescent="0.3">
      <c r="A73" s="409" t="s">
        <v>1</v>
      </c>
      <c r="B73" s="444" t="s">
        <v>328</v>
      </c>
      <c r="C73" s="447" t="s">
        <v>326</v>
      </c>
      <c r="D73" s="448"/>
      <c r="E73" s="449"/>
      <c r="F73" s="450" t="s">
        <v>325</v>
      </c>
      <c r="G73" s="96"/>
      <c r="H73" s="18"/>
    </row>
    <row r="74" spans="1:11" s="329" customFormat="1" ht="22.5" customHeight="1" x14ac:dyDescent="0.25">
      <c r="A74" s="442"/>
      <c r="B74" s="445"/>
      <c r="C74" s="377" t="s">
        <v>4</v>
      </c>
      <c r="D74" s="377" t="s">
        <v>5</v>
      </c>
      <c r="E74" s="375" t="s">
        <v>6</v>
      </c>
      <c r="F74" s="451"/>
      <c r="G74" s="375" t="s">
        <v>8</v>
      </c>
      <c r="H74" s="375" t="s">
        <v>9</v>
      </c>
    </row>
    <row r="75" spans="1:11" s="329" customFormat="1" ht="7.5" customHeight="1" x14ac:dyDescent="0.25">
      <c r="A75" s="442"/>
      <c r="B75" s="446"/>
      <c r="C75" s="377"/>
      <c r="D75" s="377"/>
      <c r="E75" s="375"/>
      <c r="F75" s="452"/>
      <c r="G75" s="375"/>
      <c r="H75" s="375"/>
    </row>
    <row r="76" spans="1:11" s="329" customFormat="1" x14ac:dyDescent="0.25">
      <c r="A76" s="443"/>
      <c r="B76" s="324" t="s">
        <v>10</v>
      </c>
      <c r="C76" s="323" t="s">
        <v>10</v>
      </c>
      <c r="D76" s="323" t="s">
        <v>10</v>
      </c>
      <c r="E76" s="322" t="s">
        <v>10</v>
      </c>
      <c r="F76" s="323" t="s">
        <v>11</v>
      </c>
      <c r="G76" s="375"/>
      <c r="H76" s="375"/>
    </row>
    <row r="77" spans="1:11" s="293" customFormat="1" ht="25.5" customHeight="1" x14ac:dyDescent="0.3">
      <c r="A77" s="281" t="s">
        <v>288</v>
      </c>
      <c r="B77" s="282">
        <v>220</v>
      </c>
      <c r="C77" s="263">
        <v>16.72</v>
      </c>
      <c r="D77" s="263">
        <v>18.61</v>
      </c>
      <c r="E77" s="263">
        <v>39.71</v>
      </c>
      <c r="F77" s="263">
        <v>376.09</v>
      </c>
      <c r="G77" s="264" t="s">
        <v>297</v>
      </c>
      <c r="H77" s="262">
        <v>30</v>
      </c>
      <c r="I77" s="333"/>
    </row>
    <row r="78" spans="1:11" s="293" customFormat="1" ht="49.5" x14ac:dyDescent="0.3">
      <c r="A78" s="257" t="s">
        <v>301</v>
      </c>
      <c r="B78" s="255">
        <v>100</v>
      </c>
      <c r="C78" s="253">
        <v>1.1000000000000001</v>
      </c>
      <c r="D78" s="253">
        <v>0.2</v>
      </c>
      <c r="E78" s="253">
        <v>3.8</v>
      </c>
      <c r="F78" s="253">
        <v>22</v>
      </c>
      <c r="G78" s="255" t="s">
        <v>306</v>
      </c>
      <c r="H78" s="255">
        <v>70</v>
      </c>
    </row>
    <row r="79" spans="1:11" s="293" customFormat="1" ht="33.75" customHeight="1" x14ac:dyDescent="0.3">
      <c r="A79" s="257" t="s">
        <v>293</v>
      </c>
      <c r="B79" s="255">
        <v>30</v>
      </c>
      <c r="C79" s="253">
        <v>2.4</v>
      </c>
      <c r="D79" s="253">
        <v>0.3</v>
      </c>
      <c r="E79" s="253">
        <v>14.6</v>
      </c>
      <c r="F79" s="253">
        <v>72.599999999999994</v>
      </c>
      <c r="G79" s="266" t="s">
        <v>294</v>
      </c>
      <c r="H79" s="254">
        <v>13003</v>
      </c>
    </row>
    <row r="80" spans="1:11" s="293" customFormat="1" ht="27.75" customHeight="1" x14ac:dyDescent="0.3">
      <c r="A80" s="257" t="s">
        <v>323</v>
      </c>
      <c r="B80" s="255">
        <v>200</v>
      </c>
      <c r="C80" s="253">
        <v>0.16</v>
      </c>
      <c r="D80" s="253">
        <v>0.16</v>
      </c>
      <c r="E80" s="253">
        <v>23.88</v>
      </c>
      <c r="F80" s="253">
        <v>97.6</v>
      </c>
      <c r="G80" s="255" t="s">
        <v>295</v>
      </c>
      <c r="H80" s="255">
        <v>372</v>
      </c>
      <c r="J80" s="331"/>
      <c r="K80" s="332"/>
    </row>
    <row r="81" spans="1:11" s="293" customFormat="1" ht="21.75" customHeight="1" x14ac:dyDescent="0.3">
      <c r="A81" s="258" t="s">
        <v>18</v>
      </c>
      <c r="B81" s="346">
        <f t="shared" ref="B81:F81" si="6">SUM(B77:B80)</f>
        <v>550</v>
      </c>
      <c r="C81" s="259">
        <f t="shared" si="6"/>
        <v>20.38</v>
      </c>
      <c r="D81" s="259">
        <f t="shared" si="6"/>
        <v>19.27</v>
      </c>
      <c r="E81" s="259">
        <f t="shared" si="6"/>
        <v>81.99</v>
      </c>
      <c r="F81" s="259">
        <f t="shared" si="6"/>
        <v>568.29</v>
      </c>
      <c r="G81" s="309"/>
      <c r="H81" s="309"/>
      <c r="I81" s="333"/>
    </row>
    <row r="82" spans="1:11" s="293" customFormat="1" ht="22.5" customHeight="1" x14ac:dyDescent="0.3">
      <c r="A82" s="455" t="s">
        <v>19</v>
      </c>
      <c r="B82" s="456"/>
      <c r="C82" s="456"/>
      <c r="D82" s="456"/>
      <c r="E82" s="456"/>
      <c r="F82" s="456"/>
      <c r="G82" s="456"/>
      <c r="H82" s="457"/>
      <c r="I82" s="333"/>
    </row>
    <row r="83" spans="1:11" s="293" customFormat="1" ht="24" customHeight="1" x14ac:dyDescent="0.3">
      <c r="A83" s="257" t="s">
        <v>302</v>
      </c>
      <c r="B83" s="255">
        <v>100</v>
      </c>
      <c r="C83" s="253">
        <v>1.7</v>
      </c>
      <c r="D83" s="253">
        <v>5</v>
      </c>
      <c r="E83" s="253">
        <v>8.4499999999999993</v>
      </c>
      <c r="F83" s="253">
        <v>85.7</v>
      </c>
      <c r="G83" s="255" t="s">
        <v>306</v>
      </c>
      <c r="H83" s="255">
        <v>47</v>
      </c>
    </row>
    <row r="84" spans="1:11" s="293" customFormat="1" ht="36.75" customHeight="1" x14ac:dyDescent="0.3">
      <c r="A84" s="251" t="s">
        <v>308</v>
      </c>
      <c r="B84" s="255">
        <v>300</v>
      </c>
      <c r="C84" s="253">
        <v>5.0999999999999996</v>
      </c>
      <c r="D84" s="253">
        <v>3.99</v>
      </c>
      <c r="E84" s="253">
        <v>25.08</v>
      </c>
      <c r="F84" s="253">
        <v>156.87</v>
      </c>
      <c r="G84" s="255" t="s">
        <v>310</v>
      </c>
      <c r="H84" s="255">
        <v>22</v>
      </c>
      <c r="I84" s="332"/>
    </row>
    <row r="85" spans="1:11" s="336" customFormat="1" ht="27" customHeight="1" x14ac:dyDescent="0.25">
      <c r="A85" s="270" t="s">
        <v>357</v>
      </c>
      <c r="B85" s="334">
        <v>200</v>
      </c>
      <c r="C85" s="261">
        <v>16.399999999999999</v>
      </c>
      <c r="D85" s="261">
        <v>19</v>
      </c>
      <c r="E85" s="261">
        <v>49.5</v>
      </c>
      <c r="F85" s="261">
        <v>420</v>
      </c>
      <c r="G85" s="255" t="s">
        <v>358</v>
      </c>
      <c r="H85" s="268" t="s">
        <v>359</v>
      </c>
      <c r="I85" s="335"/>
    </row>
    <row r="86" spans="1:11" s="293" customFormat="1" ht="33.75" customHeight="1" x14ac:dyDescent="0.3">
      <c r="A86" s="257" t="s">
        <v>63</v>
      </c>
      <c r="B86" s="255">
        <v>200</v>
      </c>
      <c r="C86" s="253">
        <v>0.3</v>
      </c>
      <c r="D86" s="253">
        <v>0</v>
      </c>
      <c r="E86" s="253">
        <v>6.7</v>
      </c>
      <c r="F86" s="253">
        <v>27.6</v>
      </c>
      <c r="G86" s="255" t="s">
        <v>12</v>
      </c>
      <c r="H86" s="255" t="s">
        <v>286</v>
      </c>
      <c r="J86" s="331"/>
      <c r="K86" s="332"/>
    </row>
    <row r="87" spans="1:11" s="293" customFormat="1" ht="33" customHeight="1" x14ac:dyDescent="0.3">
      <c r="A87" s="257" t="s">
        <v>292</v>
      </c>
      <c r="B87" s="254">
        <v>30</v>
      </c>
      <c r="C87" s="265">
        <v>2.5</v>
      </c>
      <c r="D87" s="265">
        <v>0.5</v>
      </c>
      <c r="E87" s="265">
        <v>12.7</v>
      </c>
      <c r="F87" s="265">
        <v>66.099999999999994</v>
      </c>
      <c r="G87" s="266" t="s">
        <v>297</v>
      </c>
      <c r="H87" s="254">
        <v>8</v>
      </c>
    </row>
    <row r="88" spans="1:11" s="293" customFormat="1" ht="33" customHeight="1" x14ac:dyDescent="0.3">
      <c r="A88" s="257" t="s">
        <v>293</v>
      </c>
      <c r="B88" s="255">
        <v>30</v>
      </c>
      <c r="C88" s="253">
        <v>2.4</v>
      </c>
      <c r="D88" s="253">
        <v>0.3</v>
      </c>
      <c r="E88" s="253">
        <v>14.6</v>
      </c>
      <c r="F88" s="253">
        <v>72.599999999999994</v>
      </c>
      <c r="G88" s="266" t="s">
        <v>294</v>
      </c>
      <c r="H88" s="254">
        <v>13003</v>
      </c>
    </row>
    <row r="89" spans="1:11" s="293" customFormat="1" ht="21.75" customHeight="1" x14ac:dyDescent="0.3">
      <c r="A89" s="278" t="s">
        <v>27</v>
      </c>
      <c r="B89" s="286">
        <f t="shared" ref="B89:F89" si="7">SUM(B83:B88)</f>
        <v>860</v>
      </c>
      <c r="C89" s="259">
        <f t="shared" si="7"/>
        <v>28.4</v>
      </c>
      <c r="D89" s="259">
        <f t="shared" si="7"/>
        <v>28.790000000000003</v>
      </c>
      <c r="E89" s="259">
        <f t="shared" si="7"/>
        <v>117.03</v>
      </c>
      <c r="F89" s="259">
        <f t="shared" si="7"/>
        <v>828.87</v>
      </c>
      <c r="G89" s="309"/>
      <c r="H89" s="309"/>
      <c r="I89" s="333"/>
    </row>
    <row r="90" spans="1:11" s="293" customFormat="1" ht="21.75" customHeight="1" x14ac:dyDescent="0.3">
      <c r="A90" s="278" t="s">
        <v>42</v>
      </c>
      <c r="B90" s="347"/>
      <c r="C90" s="259">
        <f>C81+C89</f>
        <v>48.78</v>
      </c>
      <c r="D90" s="259">
        <f>D81+D89</f>
        <v>48.06</v>
      </c>
      <c r="E90" s="259">
        <f>E81+E89</f>
        <v>199.01999999999998</v>
      </c>
      <c r="F90" s="259">
        <f>F81+F89</f>
        <v>1397.1599999999999</v>
      </c>
      <c r="G90" s="255"/>
      <c r="H90" s="348"/>
      <c r="I90" s="349"/>
    </row>
    <row r="91" spans="1:11" ht="21" customHeight="1" x14ac:dyDescent="0.3">
      <c r="A91" s="374" t="s">
        <v>331</v>
      </c>
      <c r="B91" s="374"/>
      <c r="C91" s="374"/>
      <c r="D91" s="374"/>
      <c r="E91" s="374"/>
      <c r="F91" s="374"/>
      <c r="G91" s="374"/>
      <c r="H91" s="374"/>
    </row>
    <row r="92" spans="1:11" ht="25.5" customHeight="1" x14ac:dyDescent="0.3">
      <c r="A92" s="132"/>
      <c r="B92" s="406" t="s">
        <v>336</v>
      </c>
      <c r="C92" s="406"/>
      <c r="D92" s="406"/>
      <c r="E92" s="406"/>
      <c r="F92" s="406"/>
      <c r="G92" s="88"/>
    </row>
    <row r="93" spans="1:11" ht="25.5" customHeight="1" x14ac:dyDescent="0.3">
      <c r="A93" s="409" t="s">
        <v>1</v>
      </c>
      <c r="B93" s="444" t="s">
        <v>328</v>
      </c>
      <c r="C93" s="447" t="s">
        <v>326</v>
      </c>
      <c r="D93" s="448"/>
      <c r="E93" s="449"/>
      <c r="F93" s="450" t="s">
        <v>325</v>
      </c>
      <c r="G93" s="96"/>
      <c r="H93" s="18"/>
    </row>
    <row r="94" spans="1:11" s="329" customFormat="1" ht="22.5" customHeight="1" x14ac:dyDescent="0.25">
      <c r="A94" s="442"/>
      <c r="B94" s="445"/>
      <c r="C94" s="377" t="s">
        <v>4</v>
      </c>
      <c r="D94" s="377" t="s">
        <v>5</v>
      </c>
      <c r="E94" s="375" t="s">
        <v>6</v>
      </c>
      <c r="F94" s="451"/>
      <c r="G94" s="375" t="s">
        <v>8</v>
      </c>
      <c r="H94" s="375" t="s">
        <v>9</v>
      </c>
    </row>
    <row r="95" spans="1:11" s="329" customFormat="1" ht="7.5" customHeight="1" x14ac:dyDescent="0.25">
      <c r="A95" s="442"/>
      <c r="B95" s="446"/>
      <c r="C95" s="377"/>
      <c r="D95" s="377"/>
      <c r="E95" s="375"/>
      <c r="F95" s="452"/>
      <c r="G95" s="375"/>
      <c r="H95" s="375"/>
    </row>
    <row r="96" spans="1:11" s="338" customFormat="1" x14ac:dyDescent="0.25">
      <c r="A96" s="443"/>
      <c r="B96" s="283" t="s">
        <v>10</v>
      </c>
      <c r="C96" s="309" t="s">
        <v>10</v>
      </c>
      <c r="D96" s="309" t="s">
        <v>10</v>
      </c>
      <c r="E96" s="310" t="s">
        <v>10</v>
      </c>
      <c r="F96" s="309" t="s">
        <v>11</v>
      </c>
      <c r="G96" s="375"/>
      <c r="H96" s="375"/>
    </row>
    <row r="97" spans="1:11" s="351" customFormat="1" ht="27.75" customHeight="1" x14ac:dyDescent="0.25">
      <c r="A97" s="350" t="s">
        <v>123</v>
      </c>
      <c r="B97" s="268">
        <v>250</v>
      </c>
      <c r="C97" s="268">
        <v>16.100000000000001</v>
      </c>
      <c r="D97" s="268">
        <v>18.5</v>
      </c>
      <c r="E97" s="268">
        <v>52.3</v>
      </c>
      <c r="F97" s="268">
        <v>395.1</v>
      </c>
      <c r="G97" s="266" t="s">
        <v>358</v>
      </c>
      <c r="H97" s="255" t="s">
        <v>362</v>
      </c>
      <c r="I97" s="351" t="s">
        <v>40</v>
      </c>
    </row>
    <row r="98" spans="1:11" s="293" customFormat="1" ht="49.5" x14ac:dyDescent="0.3">
      <c r="A98" s="257" t="s">
        <v>301</v>
      </c>
      <c r="B98" s="255">
        <v>100</v>
      </c>
      <c r="C98" s="253">
        <v>1.1000000000000001</v>
      </c>
      <c r="D98" s="253">
        <v>0.2</v>
      </c>
      <c r="E98" s="253">
        <v>3.8</v>
      </c>
      <c r="F98" s="253">
        <v>22</v>
      </c>
      <c r="G98" s="255" t="s">
        <v>306</v>
      </c>
      <c r="H98" s="255">
        <v>70</v>
      </c>
    </row>
    <row r="99" spans="1:11" s="293" customFormat="1" ht="36.75" customHeight="1" x14ac:dyDescent="0.3">
      <c r="A99" s="257" t="s">
        <v>293</v>
      </c>
      <c r="B99" s="255">
        <v>60</v>
      </c>
      <c r="C99" s="253">
        <v>4.8</v>
      </c>
      <c r="D99" s="253">
        <v>0.92</v>
      </c>
      <c r="E99" s="253">
        <v>26.2</v>
      </c>
      <c r="F99" s="253">
        <v>147.6</v>
      </c>
      <c r="G99" s="266" t="s">
        <v>294</v>
      </c>
      <c r="H99" s="254">
        <v>13003</v>
      </c>
      <c r="I99" s="333"/>
    </row>
    <row r="100" spans="1:11" s="293" customFormat="1" ht="29.25" customHeight="1" x14ac:dyDescent="0.3">
      <c r="A100" s="256" t="s">
        <v>307</v>
      </c>
      <c r="B100" s="262">
        <v>200</v>
      </c>
      <c r="C100" s="263">
        <v>0.3</v>
      </c>
      <c r="D100" s="263">
        <v>0.1</v>
      </c>
      <c r="E100" s="263">
        <v>8.4</v>
      </c>
      <c r="F100" s="263">
        <v>35.4</v>
      </c>
      <c r="G100" s="255" t="s">
        <v>12</v>
      </c>
      <c r="H100" s="262" t="s">
        <v>304</v>
      </c>
    </row>
    <row r="101" spans="1:11" s="293" customFormat="1" x14ac:dyDescent="0.3">
      <c r="A101" s="271" t="s">
        <v>278</v>
      </c>
      <c r="B101" s="291">
        <f>B97+B98+B99+B100</f>
        <v>610</v>
      </c>
      <c r="C101" s="337">
        <f>C97+C98+C99+C100</f>
        <v>22.300000000000004</v>
      </c>
      <c r="D101" s="337">
        <f t="shared" ref="D101:F101" si="8">D97+D98+D99+D100</f>
        <v>19.720000000000002</v>
      </c>
      <c r="E101" s="337">
        <f t="shared" si="8"/>
        <v>90.7</v>
      </c>
      <c r="F101" s="337">
        <f t="shared" si="8"/>
        <v>600.1</v>
      </c>
      <c r="G101" s="308"/>
      <c r="H101" s="308"/>
    </row>
    <row r="102" spans="1:11" s="293" customFormat="1" ht="22.5" customHeight="1" x14ac:dyDescent="0.3">
      <c r="A102" s="455" t="s">
        <v>19</v>
      </c>
      <c r="B102" s="456"/>
      <c r="C102" s="456"/>
      <c r="D102" s="456"/>
      <c r="E102" s="456"/>
      <c r="F102" s="456"/>
      <c r="G102" s="456"/>
      <c r="H102" s="457"/>
      <c r="I102" s="333"/>
    </row>
    <row r="103" spans="1:11" s="338" customFormat="1" ht="31.5" customHeight="1" x14ac:dyDescent="0.25">
      <c r="A103" s="251" t="s">
        <v>284</v>
      </c>
      <c r="B103" s="255">
        <v>100</v>
      </c>
      <c r="C103" s="253">
        <v>1.25</v>
      </c>
      <c r="D103" s="253">
        <v>8.8699999999999992</v>
      </c>
      <c r="E103" s="253">
        <v>7.5</v>
      </c>
      <c r="F103" s="253">
        <v>114.75</v>
      </c>
      <c r="G103" s="255" t="s">
        <v>12</v>
      </c>
      <c r="H103" s="255" t="s">
        <v>348</v>
      </c>
      <c r="I103" s="330"/>
    </row>
    <row r="104" spans="1:11" s="293" customFormat="1" ht="24" customHeight="1" x14ac:dyDescent="0.3">
      <c r="A104" s="251" t="s">
        <v>242</v>
      </c>
      <c r="B104" s="255">
        <v>250</v>
      </c>
      <c r="C104" s="253">
        <v>5.9</v>
      </c>
      <c r="D104" s="253">
        <v>2.96</v>
      </c>
      <c r="E104" s="253">
        <v>13.84</v>
      </c>
      <c r="F104" s="253">
        <v>130</v>
      </c>
      <c r="G104" s="266" t="s">
        <v>296</v>
      </c>
      <c r="H104" s="255" t="s">
        <v>352</v>
      </c>
      <c r="I104" s="333"/>
    </row>
    <row r="105" spans="1:11" s="293" customFormat="1" ht="39" customHeight="1" x14ac:dyDescent="0.3">
      <c r="A105" s="260" t="s">
        <v>361</v>
      </c>
      <c r="B105" s="255">
        <v>120</v>
      </c>
      <c r="C105" s="266">
        <v>10.97</v>
      </c>
      <c r="D105" s="266">
        <v>9.65</v>
      </c>
      <c r="E105" s="266">
        <v>11.88</v>
      </c>
      <c r="F105" s="266">
        <v>170</v>
      </c>
      <c r="G105" s="266" t="s">
        <v>312</v>
      </c>
      <c r="H105" s="255" t="s">
        <v>360</v>
      </c>
      <c r="I105" s="333"/>
    </row>
    <row r="106" spans="1:11" s="336" customFormat="1" ht="21.75" customHeight="1" x14ac:dyDescent="0.25">
      <c r="A106" s="270" t="s">
        <v>38</v>
      </c>
      <c r="B106" s="268">
        <v>250</v>
      </c>
      <c r="C106" s="261">
        <v>4.79</v>
      </c>
      <c r="D106" s="261">
        <v>7.21</v>
      </c>
      <c r="E106" s="261">
        <v>48.55</v>
      </c>
      <c r="F106" s="261">
        <v>278.3</v>
      </c>
      <c r="G106" s="268" t="s">
        <v>12</v>
      </c>
      <c r="H106" s="268" t="s">
        <v>39</v>
      </c>
      <c r="I106" s="335"/>
    </row>
    <row r="107" spans="1:11" s="293" customFormat="1" ht="27.75" customHeight="1" x14ac:dyDescent="0.3">
      <c r="A107" s="257" t="s">
        <v>344</v>
      </c>
      <c r="B107" s="255">
        <v>200</v>
      </c>
      <c r="C107" s="253">
        <v>0.1</v>
      </c>
      <c r="D107" s="253">
        <v>0.03</v>
      </c>
      <c r="E107" s="253">
        <v>11</v>
      </c>
      <c r="F107" s="253">
        <v>35</v>
      </c>
      <c r="G107" s="255" t="s">
        <v>296</v>
      </c>
      <c r="H107" s="255" t="s">
        <v>345</v>
      </c>
      <c r="J107" s="331"/>
      <c r="K107" s="332"/>
    </row>
    <row r="108" spans="1:11" s="293" customFormat="1" ht="34.5" customHeight="1" x14ac:dyDescent="0.3">
      <c r="A108" s="257" t="s">
        <v>292</v>
      </c>
      <c r="B108" s="254">
        <v>30</v>
      </c>
      <c r="C108" s="265">
        <v>2.5</v>
      </c>
      <c r="D108" s="265">
        <v>0.5</v>
      </c>
      <c r="E108" s="265">
        <v>12.7</v>
      </c>
      <c r="F108" s="265">
        <v>66.099999999999994</v>
      </c>
      <c r="G108" s="266" t="s">
        <v>297</v>
      </c>
      <c r="H108" s="254">
        <v>8</v>
      </c>
    </row>
    <row r="109" spans="1:11" s="293" customFormat="1" ht="34.5" customHeight="1" x14ac:dyDescent="0.3">
      <c r="A109" s="257" t="s">
        <v>293</v>
      </c>
      <c r="B109" s="255">
        <v>30</v>
      </c>
      <c r="C109" s="253">
        <v>2.4</v>
      </c>
      <c r="D109" s="253">
        <v>0.3</v>
      </c>
      <c r="E109" s="253">
        <v>14.6</v>
      </c>
      <c r="F109" s="253">
        <v>72.599999999999994</v>
      </c>
      <c r="G109" s="266" t="s">
        <v>294</v>
      </c>
      <c r="H109" s="254">
        <v>13003</v>
      </c>
    </row>
    <row r="110" spans="1:11" s="293" customFormat="1" ht="21.75" customHeight="1" x14ac:dyDescent="0.3">
      <c r="A110" s="278" t="s">
        <v>27</v>
      </c>
      <c r="B110" s="286">
        <f t="shared" ref="B110:F110" si="9">SUM(B103:B109)</f>
        <v>980</v>
      </c>
      <c r="C110" s="259">
        <f t="shared" si="9"/>
        <v>27.91</v>
      </c>
      <c r="D110" s="259">
        <f t="shared" si="9"/>
        <v>29.52</v>
      </c>
      <c r="E110" s="259">
        <f t="shared" si="9"/>
        <v>120.07</v>
      </c>
      <c r="F110" s="259">
        <f t="shared" si="9"/>
        <v>866.75</v>
      </c>
      <c r="G110" s="309"/>
      <c r="H110" s="309"/>
      <c r="I110" s="333"/>
    </row>
    <row r="111" spans="1:11" s="293" customFormat="1" ht="21.75" customHeight="1" x14ac:dyDescent="0.3">
      <c r="A111" s="278" t="s">
        <v>42</v>
      </c>
      <c r="B111" s="255"/>
      <c r="C111" s="259">
        <f>C101+C110</f>
        <v>50.210000000000008</v>
      </c>
      <c r="D111" s="259">
        <f t="shared" ref="D111:F111" si="10">D101+D110</f>
        <v>49.24</v>
      </c>
      <c r="E111" s="259">
        <f t="shared" si="10"/>
        <v>210.76999999999998</v>
      </c>
      <c r="F111" s="259">
        <f t="shared" si="10"/>
        <v>1466.85</v>
      </c>
      <c r="G111" s="255"/>
      <c r="H111" s="352"/>
      <c r="I111" s="353"/>
    </row>
    <row r="112" spans="1:11" ht="21" customHeight="1" x14ac:dyDescent="0.3">
      <c r="A112" s="374" t="s">
        <v>337</v>
      </c>
      <c r="B112" s="374"/>
      <c r="C112" s="374"/>
      <c r="D112" s="374"/>
      <c r="E112" s="374"/>
      <c r="F112" s="374"/>
      <c r="G112" s="374"/>
      <c r="H112" s="374"/>
    </row>
    <row r="113" spans="1:11" ht="25.5" customHeight="1" x14ac:dyDescent="0.3">
      <c r="A113" s="132"/>
      <c r="B113" s="406" t="s">
        <v>338</v>
      </c>
      <c r="C113" s="406"/>
      <c r="D113" s="406"/>
      <c r="E113" s="406"/>
      <c r="F113" s="406"/>
      <c r="G113" s="88"/>
    </row>
    <row r="114" spans="1:11" ht="25.5" customHeight="1" x14ac:dyDescent="0.3">
      <c r="A114" s="409" t="s">
        <v>1</v>
      </c>
      <c r="B114" s="444" t="s">
        <v>328</v>
      </c>
      <c r="C114" s="447" t="s">
        <v>326</v>
      </c>
      <c r="D114" s="448"/>
      <c r="E114" s="449"/>
      <c r="F114" s="450" t="s">
        <v>325</v>
      </c>
      <c r="G114" s="96"/>
      <c r="H114" s="18"/>
    </row>
    <row r="115" spans="1:11" s="329" customFormat="1" ht="22.5" customHeight="1" x14ac:dyDescent="0.25">
      <c r="A115" s="442"/>
      <c r="B115" s="445"/>
      <c r="C115" s="377" t="s">
        <v>4</v>
      </c>
      <c r="D115" s="377" t="s">
        <v>5</v>
      </c>
      <c r="E115" s="375" t="s">
        <v>6</v>
      </c>
      <c r="F115" s="451"/>
      <c r="G115" s="375" t="s">
        <v>8</v>
      </c>
      <c r="H115" s="375" t="s">
        <v>9</v>
      </c>
    </row>
    <row r="116" spans="1:11" s="329" customFormat="1" ht="7.5" customHeight="1" x14ac:dyDescent="0.25">
      <c r="A116" s="442"/>
      <c r="B116" s="446"/>
      <c r="C116" s="377"/>
      <c r="D116" s="377"/>
      <c r="E116" s="375"/>
      <c r="F116" s="452"/>
      <c r="G116" s="375"/>
      <c r="H116" s="375"/>
    </row>
    <row r="117" spans="1:11" s="329" customFormat="1" x14ac:dyDescent="0.25">
      <c r="A117" s="443"/>
      <c r="B117" s="324" t="s">
        <v>10</v>
      </c>
      <c r="C117" s="323" t="s">
        <v>10</v>
      </c>
      <c r="D117" s="323" t="s">
        <v>10</v>
      </c>
      <c r="E117" s="322" t="s">
        <v>10</v>
      </c>
      <c r="F117" s="323" t="s">
        <v>11</v>
      </c>
      <c r="G117" s="375"/>
      <c r="H117" s="375"/>
    </row>
    <row r="118" spans="1:11" s="355" customFormat="1" ht="33" customHeight="1" x14ac:dyDescent="0.25">
      <c r="A118" s="251" t="s">
        <v>290</v>
      </c>
      <c r="B118" s="266">
        <v>250</v>
      </c>
      <c r="C118" s="266">
        <v>8.6</v>
      </c>
      <c r="D118" s="266">
        <v>6.2</v>
      </c>
      <c r="E118" s="266">
        <v>46.4</v>
      </c>
      <c r="F118" s="255">
        <v>282.39999999999998</v>
      </c>
      <c r="G118" s="255" t="s">
        <v>12</v>
      </c>
      <c r="H118" s="268" t="s">
        <v>353</v>
      </c>
      <c r="I118" s="354"/>
    </row>
    <row r="119" spans="1:11" s="293" customFormat="1" ht="23.25" customHeight="1" x14ac:dyDescent="0.3">
      <c r="A119" s="256" t="s">
        <v>149</v>
      </c>
      <c r="B119" s="252">
        <v>10</v>
      </c>
      <c r="C119" s="253">
        <v>0.1</v>
      </c>
      <c r="D119" s="253">
        <v>8.3000000000000007</v>
      </c>
      <c r="E119" s="253">
        <v>0.1</v>
      </c>
      <c r="F119" s="253">
        <v>74.900000000000006</v>
      </c>
      <c r="G119" s="255" t="s">
        <v>12</v>
      </c>
      <c r="H119" s="255" t="s">
        <v>15</v>
      </c>
    </row>
    <row r="120" spans="1:11" s="330" customFormat="1" ht="24.75" customHeight="1" x14ac:dyDescent="0.25">
      <c r="A120" s="256" t="s">
        <v>32</v>
      </c>
      <c r="B120" s="255">
        <v>30</v>
      </c>
      <c r="C120" s="253">
        <v>7.02</v>
      </c>
      <c r="D120" s="253">
        <v>5.8</v>
      </c>
      <c r="E120" s="253">
        <v>0</v>
      </c>
      <c r="F120" s="253">
        <v>109.1</v>
      </c>
      <c r="G120" s="255" t="s">
        <v>12</v>
      </c>
      <c r="H120" s="255" t="s">
        <v>279</v>
      </c>
    </row>
    <row r="121" spans="1:11" s="293" customFormat="1" ht="24" customHeight="1" x14ac:dyDescent="0.3">
      <c r="A121" s="256" t="s">
        <v>16</v>
      </c>
      <c r="B121" s="255">
        <v>60</v>
      </c>
      <c r="C121" s="253">
        <v>4.8</v>
      </c>
      <c r="D121" s="253">
        <v>0.6</v>
      </c>
      <c r="E121" s="253">
        <v>31.8</v>
      </c>
      <c r="F121" s="253">
        <v>150</v>
      </c>
      <c r="G121" s="255" t="s">
        <v>313</v>
      </c>
      <c r="H121" s="255">
        <v>125</v>
      </c>
    </row>
    <row r="122" spans="1:11" s="293" customFormat="1" ht="33.75" customHeight="1" x14ac:dyDescent="0.3">
      <c r="A122" s="257" t="s">
        <v>63</v>
      </c>
      <c r="B122" s="255">
        <v>200</v>
      </c>
      <c r="C122" s="253">
        <v>0.3</v>
      </c>
      <c r="D122" s="253">
        <v>0</v>
      </c>
      <c r="E122" s="253">
        <v>6.7</v>
      </c>
      <c r="F122" s="253">
        <v>27.6</v>
      </c>
      <c r="G122" s="255" t="s">
        <v>12</v>
      </c>
      <c r="H122" s="255" t="s">
        <v>286</v>
      </c>
      <c r="J122" s="331"/>
      <c r="K122" s="332"/>
    </row>
    <row r="123" spans="1:11" s="293" customFormat="1" ht="25.5" customHeight="1" x14ac:dyDescent="0.3">
      <c r="A123" s="258" t="s">
        <v>18</v>
      </c>
      <c r="B123" s="356">
        <f t="shared" ref="B123:F123" si="11">SUM(B118:B122)</f>
        <v>550</v>
      </c>
      <c r="C123" s="259">
        <f t="shared" si="11"/>
        <v>20.82</v>
      </c>
      <c r="D123" s="259">
        <f t="shared" si="11"/>
        <v>20.900000000000002</v>
      </c>
      <c r="E123" s="259">
        <f t="shared" si="11"/>
        <v>85</v>
      </c>
      <c r="F123" s="259">
        <f t="shared" si="11"/>
        <v>644</v>
      </c>
      <c r="G123" s="309"/>
      <c r="H123" s="309"/>
      <c r="I123" s="333"/>
    </row>
    <row r="124" spans="1:11" s="293" customFormat="1" ht="21" customHeight="1" x14ac:dyDescent="0.3">
      <c r="A124" s="458" t="s">
        <v>19</v>
      </c>
      <c r="B124" s="458"/>
      <c r="C124" s="458"/>
      <c r="D124" s="458"/>
      <c r="E124" s="458"/>
      <c r="F124" s="458"/>
      <c r="G124" s="458"/>
      <c r="H124" s="458"/>
      <c r="I124" s="333"/>
    </row>
    <row r="125" spans="1:11" s="293" customFormat="1" ht="49.5" x14ac:dyDescent="0.3">
      <c r="A125" s="257" t="s">
        <v>301</v>
      </c>
      <c r="B125" s="255">
        <v>100</v>
      </c>
      <c r="C125" s="253">
        <v>1.1000000000000001</v>
      </c>
      <c r="D125" s="253">
        <v>0.2</v>
      </c>
      <c r="E125" s="253">
        <v>3.8</v>
      </c>
      <c r="F125" s="253">
        <v>22</v>
      </c>
      <c r="G125" s="255" t="s">
        <v>306</v>
      </c>
      <c r="H125" s="255">
        <v>70</v>
      </c>
    </row>
    <row r="126" spans="1:11" s="293" customFormat="1" ht="37.5" customHeight="1" x14ac:dyDescent="0.3">
      <c r="A126" s="251" t="s">
        <v>318</v>
      </c>
      <c r="B126" s="255">
        <v>300</v>
      </c>
      <c r="C126" s="266">
        <v>2.2999999999999998</v>
      </c>
      <c r="D126" s="266">
        <v>8.3000000000000007</v>
      </c>
      <c r="E126" s="266">
        <v>19.8</v>
      </c>
      <c r="F126" s="266">
        <v>164</v>
      </c>
      <c r="G126" s="266" t="s">
        <v>295</v>
      </c>
      <c r="H126" s="255">
        <v>104</v>
      </c>
      <c r="I126" s="333"/>
    </row>
    <row r="127" spans="1:11" s="357" customFormat="1" ht="30" customHeight="1" x14ac:dyDescent="0.25">
      <c r="A127" s="260" t="s">
        <v>317</v>
      </c>
      <c r="B127" s="252">
        <v>90</v>
      </c>
      <c r="C127" s="253">
        <v>4.5999999999999996</v>
      </c>
      <c r="D127" s="253">
        <v>10.5</v>
      </c>
      <c r="E127" s="253">
        <v>8.4499999999999993</v>
      </c>
      <c r="F127" s="253">
        <v>130.1</v>
      </c>
      <c r="G127" s="266" t="s">
        <v>311</v>
      </c>
      <c r="H127" s="255" t="s">
        <v>355</v>
      </c>
      <c r="I127" s="341"/>
    </row>
    <row r="128" spans="1:11" s="357" customFormat="1" ht="22.5" customHeight="1" x14ac:dyDescent="0.25">
      <c r="A128" s="260" t="s">
        <v>291</v>
      </c>
      <c r="B128" s="252">
        <v>200</v>
      </c>
      <c r="C128" s="253">
        <v>17.75</v>
      </c>
      <c r="D128" s="253">
        <v>8.92</v>
      </c>
      <c r="E128" s="253">
        <v>45.59</v>
      </c>
      <c r="F128" s="253">
        <v>332</v>
      </c>
      <c r="G128" s="266" t="s">
        <v>295</v>
      </c>
      <c r="H128" s="255">
        <v>199</v>
      </c>
      <c r="I128" s="341"/>
    </row>
    <row r="129" spans="1:11" s="293" customFormat="1" ht="27.75" customHeight="1" x14ac:dyDescent="0.3">
      <c r="A129" s="257" t="s">
        <v>323</v>
      </c>
      <c r="B129" s="255">
        <v>200</v>
      </c>
      <c r="C129" s="253">
        <v>0.16</v>
      </c>
      <c r="D129" s="253">
        <v>0.16</v>
      </c>
      <c r="E129" s="253">
        <v>23.88</v>
      </c>
      <c r="F129" s="253">
        <v>97.6</v>
      </c>
      <c r="G129" s="255" t="s">
        <v>295</v>
      </c>
      <c r="H129" s="255">
        <v>372</v>
      </c>
      <c r="J129" s="331"/>
      <c r="K129" s="332"/>
    </row>
    <row r="130" spans="1:11" s="293" customFormat="1" ht="34.5" customHeight="1" x14ac:dyDescent="0.3">
      <c r="A130" s="257" t="s">
        <v>292</v>
      </c>
      <c r="B130" s="254">
        <v>30</v>
      </c>
      <c r="C130" s="265">
        <v>2.5</v>
      </c>
      <c r="D130" s="265">
        <v>0.5</v>
      </c>
      <c r="E130" s="265">
        <v>12.7</v>
      </c>
      <c r="F130" s="265">
        <v>66.099999999999994</v>
      </c>
      <c r="G130" s="266" t="s">
        <v>297</v>
      </c>
      <c r="H130" s="254">
        <v>8</v>
      </c>
    </row>
    <row r="131" spans="1:11" s="293" customFormat="1" ht="34.5" customHeight="1" x14ac:dyDescent="0.3">
      <c r="A131" s="257" t="s">
        <v>293</v>
      </c>
      <c r="B131" s="255">
        <v>30</v>
      </c>
      <c r="C131" s="253">
        <v>2.4</v>
      </c>
      <c r="D131" s="253">
        <v>0.3</v>
      </c>
      <c r="E131" s="253">
        <v>14.6</v>
      </c>
      <c r="F131" s="253">
        <v>72.599999999999994</v>
      </c>
      <c r="G131" s="266" t="s">
        <v>294</v>
      </c>
      <c r="H131" s="254">
        <v>13003</v>
      </c>
    </row>
    <row r="132" spans="1:11" s="293" customFormat="1" x14ac:dyDescent="0.3">
      <c r="A132" s="278" t="s">
        <v>27</v>
      </c>
      <c r="B132" s="286">
        <f t="shared" ref="B132:F132" si="12">SUM(B125:B131)</f>
        <v>950</v>
      </c>
      <c r="C132" s="259">
        <f t="shared" si="12"/>
        <v>30.81</v>
      </c>
      <c r="D132" s="259">
        <f t="shared" si="12"/>
        <v>28.880000000000003</v>
      </c>
      <c r="E132" s="259">
        <f t="shared" si="12"/>
        <v>128.82</v>
      </c>
      <c r="F132" s="259">
        <f t="shared" si="12"/>
        <v>884.40000000000009</v>
      </c>
      <c r="G132" s="309"/>
      <c r="H132" s="309"/>
      <c r="I132" s="333"/>
    </row>
    <row r="133" spans="1:11" ht="21" customHeight="1" x14ac:dyDescent="0.3">
      <c r="A133" s="137" t="s">
        <v>42</v>
      </c>
      <c r="B133" s="18"/>
      <c r="C133" s="26">
        <f>C123+C132</f>
        <v>51.629999999999995</v>
      </c>
      <c r="D133" s="26">
        <f t="shared" ref="D133:F133" si="13">D123+D132</f>
        <v>49.78</v>
      </c>
      <c r="E133" s="26">
        <f t="shared" si="13"/>
        <v>213.82</v>
      </c>
      <c r="F133" s="26">
        <f t="shared" si="13"/>
        <v>1528.4</v>
      </c>
      <c r="G133" s="18"/>
      <c r="H133" s="358"/>
      <c r="I133" s="318"/>
    </row>
    <row r="134" spans="1:11" ht="21" customHeight="1" x14ac:dyDescent="0.3">
      <c r="A134" s="374" t="s">
        <v>339</v>
      </c>
      <c r="B134" s="374"/>
      <c r="C134" s="374"/>
      <c r="D134" s="374"/>
      <c r="E134" s="374"/>
      <c r="F134" s="374"/>
      <c r="G134" s="374"/>
      <c r="H134" s="374"/>
    </row>
    <row r="135" spans="1:11" ht="25.5" customHeight="1" x14ac:dyDescent="0.3">
      <c r="A135" s="132"/>
      <c r="B135" s="406" t="s">
        <v>340</v>
      </c>
      <c r="C135" s="406"/>
      <c r="D135" s="406"/>
      <c r="E135" s="406"/>
      <c r="F135" s="406"/>
      <c r="G135" s="88"/>
    </row>
    <row r="136" spans="1:11" ht="25.5" customHeight="1" x14ac:dyDescent="0.3">
      <c r="A136" s="409" t="s">
        <v>1</v>
      </c>
      <c r="B136" s="444" t="s">
        <v>328</v>
      </c>
      <c r="C136" s="447" t="s">
        <v>326</v>
      </c>
      <c r="D136" s="448"/>
      <c r="E136" s="449"/>
      <c r="F136" s="450" t="s">
        <v>325</v>
      </c>
      <c r="G136" s="96"/>
      <c r="H136" s="18"/>
    </row>
    <row r="137" spans="1:11" s="329" customFormat="1" ht="22.5" customHeight="1" x14ac:dyDescent="0.25">
      <c r="A137" s="442"/>
      <c r="B137" s="445"/>
      <c r="C137" s="377" t="s">
        <v>4</v>
      </c>
      <c r="D137" s="377" t="s">
        <v>5</v>
      </c>
      <c r="E137" s="375" t="s">
        <v>6</v>
      </c>
      <c r="F137" s="451"/>
      <c r="G137" s="375" t="s">
        <v>8</v>
      </c>
      <c r="H137" s="375" t="s">
        <v>9</v>
      </c>
    </row>
    <row r="138" spans="1:11" s="329" customFormat="1" ht="7.5" customHeight="1" x14ac:dyDescent="0.25">
      <c r="A138" s="442"/>
      <c r="B138" s="446"/>
      <c r="C138" s="377"/>
      <c r="D138" s="377"/>
      <c r="E138" s="375"/>
      <c r="F138" s="452"/>
      <c r="G138" s="375"/>
      <c r="H138" s="375"/>
    </row>
    <row r="139" spans="1:11" s="329" customFormat="1" x14ac:dyDescent="0.25">
      <c r="A139" s="442"/>
      <c r="B139" s="326" t="s">
        <v>10</v>
      </c>
      <c r="C139" s="325" t="s">
        <v>10</v>
      </c>
      <c r="D139" s="325" t="s">
        <v>10</v>
      </c>
      <c r="E139" s="327" t="s">
        <v>10</v>
      </c>
      <c r="F139" s="325" t="s">
        <v>11</v>
      </c>
      <c r="G139" s="450"/>
      <c r="H139" s="450"/>
    </row>
    <row r="140" spans="1:11" s="293" customFormat="1" ht="24" customHeight="1" x14ac:dyDescent="0.3">
      <c r="A140" s="306" t="s">
        <v>121</v>
      </c>
      <c r="B140" s="255">
        <v>180</v>
      </c>
      <c r="C140" s="253">
        <v>9.9</v>
      </c>
      <c r="D140" s="253">
        <v>7.83</v>
      </c>
      <c r="E140" s="253">
        <v>51.3</v>
      </c>
      <c r="F140" s="253">
        <v>314.91000000000003</v>
      </c>
      <c r="G140" s="254" t="s">
        <v>12</v>
      </c>
      <c r="H140" s="255" t="s">
        <v>122</v>
      </c>
      <c r="I140" s="341"/>
    </row>
    <row r="141" spans="1:11" s="330" customFormat="1" ht="24.75" customHeight="1" x14ac:dyDescent="0.25">
      <c r="A141" s="307" t="s">
        <v>364</v>
      </c>
      <c r="B141" s="334">
        <v>100</v>
      </c>
      <c r="C141" s="261">
        <v>4.9000000000000004</v>
      </c>
      <c r="D141" s="261">
        <v>8.5</v>
      </c>
      <c r="E141" s="261">
        <v>4.0199999999999996</v>
      </c>
      <c r="F141" s="261">
        <v>115</v>
      </c>
      <c r="G141" s="268" t="s">
        <v>316</v>
      </c>
      <c r="H141" s="268" t="s">
        <v>368</v>
      </c>
    </row>
    <row r="142" spans="1:11" s="293" customFormat="1" ht="30" customHeight="1" x14ac:dyDescent="0.3">
      <c r="A142" s="301" t="s">
        <v>302</v>
      </c>
      <c r="B142" s="255">
        <v>100</v>
      </c>
      <c r="C142" s="253">
        <v>1.7</v>
      </c>
      <c r="D142" s="253">
        <v>5</v>
      </c>
      <c r="E142" s="253">
        <v>8.4499999999999993</v>
      </c>
      <c r="F142" s="253">
        <v>85.7</v>
      </c>
      <c r="G142" s="255" t="s">
        <v>306</v>
      </c>
      <c r="H142" s="255">
        <v>47</v>
      </c>
    </row>
    <row r="143" spans="1:11" s="293" customFormat="1" ht="33" customHeight="1" x14ac:dyDescent="0.3">
      <c r="A143" s="301" t="s">
        <v>293</v>
      </c>
      <c r="B143" s="255">
        <v>30</v>
      </c>
      <c r="C143" s="253">
        <v>2.4</v>
      </c>
      <c r="D143" s="253">
        <v>0.3</v>
      </c>
      <c r="E143" s="253">
        <v>14.6</v>
      </c>
      <c r="F143" s="253">
        <v>72.599999999999994</v>
      </c>
      <c r="G143" s="266" t="s">
        <v>294</v>
      </c>
      <c r="H143" s="254">
        <v>13003</v>
      </c>
    </row>
    <row r="144" spans="1:11" s="293" customFormat="1" ht="36" customHeight="1" x14ac:dyDescent="0.3">
      <c r="A144" s="301" t="s">
        <v>63</v>
      </c>
      <c r="B144" s="255">
        <v>200</v>
      </c>
      <c r="C144" s="253">
        <v>0.3</v>
      </c>
      <c r="D144" s="253">
        <v>0</v>
      </c>
      <c r="E144" s="253">
        <v>6.7</v>
      </c>
      <c r="F144" s="253">
        <v>27.6</v>
      </c>
      <c r="G144" s="255" t="s">
        <v>12</v>
      </c>
      <c r="H144" s="255" t="s">
        <v>286</v>
      </c>
      <c r="J144" s="331"/>
      <c r="K144" s="332"/>
    </row>
    <row r="145" spans="1:11" s="293" customFormat="1" ht="24" customHeight="1" x14ac:dyDescent="0.3">
      <c r="A145" s="258" t="s">
        <v>18</v>
      </c>
      <c r="B145" s="328">
        <f>B140+B141+B142+B143+B144</f>
        <v>610</v>
      </c>
      <c r="C145" s="328">
        <f t="shared" ref="C145:F145" si="14">C140+C141+C142+C143+C144</f>
        <v>19.2</v>
      </c>
      <c r="D145" s="328">
        <f t="shared" si="14"/>
        <v>21.63</v>
      </c>
      <c r="E145" s="328">
        <f t="shared" si="14"/>
        <v>85.07</v>
      </c>
      <c r="F145" s="328">
        <f t="shared" si="14"/>
        <v>615.81000000000006</v>
      </c>
      <c r="G145" s="309"/>
      <c r="H145" s="309"/>
      <c r="I145" s="333"/>
    </row>
    <row r="146" spans="1:11" s="293" customFormat="1" ht="25.5" customHeight="1" x14ac:dyDescent="0.3">
      <c r="A146" s="455" t="s">
        <v>19</v>
      </c>
      <c r="B146" s="456"/>
      <c r="C146" s="456"/>
      <c r="D146" s="456"/>
      <c r="E146" s="456"/>
      <c r="F146" s="456"/>
      <c r="G146" s="456"/>
      <c r="H146" s="457"/>
      <c r="I146" s="333"/>
    </row>
    <row r="147" spans="1:11" s="338" customFormat="1" ht="43.5" customHeight="1" x14ac:dyDescent="0.25">
      <c r="A147" s="257" t="s">
        <v>365</v>
      </c>
      <c r="B147" s="255">
        <v>100</v>
      </c>
      <c r="C147" s="253">
        <v>1.6</v>
      </c>
      <c r="D147" s="253">
        <v>3.5</v>
      </c>
      <c r="E147" s="253">
        <v>43.3</v>
      </c>
      <c r="F147" s="253">
        <v>88.3</v>
      </c>
      <c r="G147" s="264" t="s">
        <v>367</v>
      </c>
      <c r="H147" s="255">
        <v>20</v>
      </c>
      <c r="I147" s="330"/>
    </row>
    <row r="148" spans="1:11" s="293" customFormat="1" ht="26.25" customHeight="1" x14ac:dyDescent="0.3">
      <c r="A148" s="251" t="s">
        <v>366</v>
      </c>
      <c r="B148" s="252">
        <v>300</v>
      </c>
      <c r="C148" s="265">
        <v>2.2000000000000002</v>
      </c>
      <c r="D148" s="253">
        <v>6.6</v>
      </c>
      <c r="E148" s="253">
        <v>8.5</v>
      </c>
      <c r="F148" s="253">
        <v>175</v>
      </c>
      <c r="G148" s="266" t="s">
        <v>295</v>
      </c>
      <c r="H148" s="255">
        <v>58</v>
      </c>
      <c r="I148" s="333"/>
    </row>
    <row r="149" spans="1:11" s="293" customFormat="1" ht="25.5" customHeight="1" x14ac:dyDescent="0.3">
      <c r="A149" s="281" t="s">
        <v>288</v>
      </c>
      <c r="B149" s="282">
        <v>250</v>
      </c>
      <c r="C149" s="263">
        <v>19</v>
      </c>
      <c r="D149" s="263">
        <v>21</v>
      </c>
      <c r="E149" s="263">
        <v>45.12</v>
      </c>
      <c r="F149" s="263">
        <v>427.37</v>
      </c>
      <c r="G149" s="264" t="s">
        <v>297</v>
      </c>
      <c r="H149" s="262">
        <v>30</v>
      </c>
      <c r="I149" s="333"/>
    </row>
    <row r="150" spans="1:11" s="293" customFormat="1" ht="27.75" customHeight="1" x14ac:dyDescent="0.3">
      <c r="A150" s="257" t="s">
        <v>305</v>
      </c>
      <c r="B150" s="255">
        <v>200</v>
      </c>
      <c r="C150" s="253">
        <v>0.2</v>
      </c>
      <c r="D150" s="253">
        <v>0</v>
      </c>
      <c r="E150" s="253">
        <v>6.4</v>
      </c>
      <c r="F150" s="253">
        <v>26.4</v>
      </c>
      <c r="G150" s="255" t="s">
        <v>12</v>
      </c>
      <c r="H150" s="255" t="s">
        <v>286</v>
      </c>
      <c r="J150" s="331"/>
      <c r="K150" s="332"/>
    </row>
    <row r="151" spans="1:11" s="293" customFormat="1" ht="34.5" customHeight="1" x14ac:dyDescent="0.3">
      <c r="A151" s="257" t="s">
        <v>292</v>
      </c>
      <c r="B151" s="254">
        <v>30</v>
      </c>
      <c r="C151" s="265">
        <v>2.5</v>
      </c>
      <c r="D151" s="265">
        <v>0.5</v>
      </c>
      <c r="E151" s="265">
        <v>12.7</v>
      </c>
      <c r="F151" s="265">
        <v>66.099999999999994</v>
      </c>
      <c r="G151" s="266" t="s">
        <v>297</v>
      </c>
      <c r="H151" s="254">
        <v>8</v>
      </c>
    </row>
    <row r="152" spans="1:11" s="293" customFormat="1" ht="34.5" customHeight="1" x14ac:dyDescent="0.3">
      <c r="A152" s="257" t="s">
        <v>293</v>
      </c>
      <c r="B152" s="255">
        <v>30</v>
      </c>
      <c r="C152" s="253">
        <v>2.4</v>
      </c>
      <c r="D152" s="253">
        <v>0.3</v>
      </c>
      <c r="E152" s="253">
        <v>14.6</v>
      </c>
      <c r="F152" s="253">
        <v>72.599999999999994</v>
      </c>
      <c r="G152" s="266" t="s">
        <v>294</v>
      </c>
      <c r="H152" s="254">
        <v>13003</v>
      </c>
    </row>
    <row r="153" spans="1:11" s="293" customFormat="1" ht="21" customHeight="1" x14ac:dyDescent="0.3">
      <c r="A153" s="278" t="s">
        <v>27</v>
      </c>
      <c r="B153" s="286">
        <f>SUM(B147:B152)</f>
        <v>910</v>
      </c>
      <c r="C153" s="259">
        <f>SUM(C147:C152)</f>
        <v>27.9</v>
      </c>
      <c r="D153" s="259">
        <f t="shared" ref="D153:F153" si="15">SUM(D147:D152)</f>
        <v>31.900000000000002</v>
      </c>
      <c r="E153" s="259">
        <f t="shared" si="15"/>
        <v>130.62</v>
      </c>
      <c r="F153" s="259">
        <f t="shared" si="15"/>
        <v>855.7700000000001</v>
      </c>
      <c r="G153" s="309"/>
      <c r="H153" s="309"/>
      <c r="I153" s="333"/>
    </row>
    <row r="154" spans="1:11" s="293" customFormat="1" ht="24" customHeight="1" x14ac:dyDescent="0.3">
      <c r="A154" s="278" t="s">
        <v>42</v>
      </c>
      <c r="B154" s="255"/>
      <c r="C154" s="259">
        <f>C145+C153</f>
        <v>47.099999999999994</v>
      </c>
      <c r="D154" s="259">
        <f t="shared" ref="D154:F154" si="16">D145+D153</f>
        <v>53.53</v>
      </c>
      <c r="E154" s="259">
        <f t="shared" si="16"/>
        <v>215.69</v>
      </c>
      <c r="F154" s="259">
        <f t="shared" si="16"/>
        <v>1471.5800000000002</v>
      </c>
      <c r="G154" s="255"/>
      <c r="H154" s="348"/>
      <c r="I154" s="353"/>
    </row>
    <row r="155" spans="1:11" ht="21" customHeight="1" x14ac:dyDescent="0.3">
      <c r="A155" s="374" t="s">
        <v>341</v>
      </c>
      <c r="B155" s="374"/>
      <c r="C155" s="374"/>
      <c r="D155" s="374"/>
      <c r="E155" s="374"/>
      <c r="F155" s="374"/>
      <c r="G155" s="374"/>
      <c r="H155" s="374"/>
    </row>
    <row r="156" spans="1:11" ht="25.5" customHeight="1" x14ac:dyDescent="0.3">
      <c r="A156" s="132"/>
      <c r="B156" s="406" t="s">
        <v>300</v>
      </c>
      <c r="C156" s="406"/>
      <c r="D156" s="406"/>
      <c r="E156" s="406"/>
      <c r="F156" s="406"/>
      <c r="G156" s="88"/>
    </row>
    <row r="157" spans="1:11" ht="25.5" customHeight="1" x14ac:dyDescent="0.3">
      <c r="A157" s="409" t="s">
        <v>1</v>
      </c>
      <c r="B157" s="444" t="s">
        <v>328</v>
      </c>
      <c r="C157" s="447" t="s">
        <v>326</v>
      </c>
      <c r="D157" s="448"/>
      <c r="E157" s="449"/>
      <c r="F157" s="450" t="s">
        <v>325</v>
      </c>
      <c r="G157" s="96"/>
      <c r="H157" s="18"/>
    </row>
    <row r="158" spans="1:11" s="329" customFormat="1" ht="22.5" customHeight="1" x14ac:dyDescent="0.25">
      <c r="A158" s="442"/>
      <c r="B158" s="445"/>
      <c r="C158" s="377" t="s">
        <v>4</v>
      </c>
      <c r="D158" s="377" t="s">
        <v>5</v>
      </c>
      <c r="E158" s="375" t="s">
        <v>6</v>
      </c>
      <c r="F158" s="451"/>
      <c r="G158" s="375" t="s">
        <v>8</v>
      </c>
      <c r="H158" s="375" t="s">
        <v>9</v>
      </c>
    </row>
    <row r="159" spans="1:11" s="329" customFormat="1" ht="7.5" customHeight="1" x14ac:dyDescent="0.25">
      <c r="A159" s="442"/>
      <c r="B159" s="446"/>
      <c r="C159" s="377"/>
      <c r="D159" s="377"/>
      <c r="E159" s="375"/>
      <c r="F159" s="452"/>
      <c r="G159" s="375"/>
      <c r="H159" s="375"/>
    </row>
    <row r="160" spans="1:11" s="329" customFormat="1" x14ac:dyDescent="0.25">
      <c r="A160" s="443"/>
      <c r="B160" s="324" t="s">
        <v>10</v>
      </c>
      <c r="C160" s="323" t="s">
        <v>10</v>
      </c>
      <c r="D160" s="323" t="s">
        <v>10</v>
      </c>
      <c r="E160" s="322" t="s">
        <v>10</v>
      </c>
      <c r="F160" s="323" t="s">
        <v>11</v>
      </c>
      <c r="G160" s="375"/>
      <c r="H160" s="375"/>
    </row>
    <row r="161" spans="1:11" s="293" customFormat="1" ht="24" customHeight="1" x14ac:dyDescent="0.3">
      <c r="A161" s="294" t="s">
        <v>371</v>
      </c>
      <c r="B161" s="295">
        <v>150</v>
      </c>
      <c r="C161" s="295">
        <v>11.6</v>
      </c>
      <c r="D161" s="295">
        <v>16</v>
      </c>
      <c r="E161" s="295">
        <v>51.2</v>
      </c>
      <c r="F161" s="295">
        <v>307.39999999999998</v>
      </c>
      <c r="G161" s="296" t="s">
        <v>372</v>
      </c>
      <c r="H161" s="295" t="s">
        <v>373</v>
      </c>
      <c r="I161" s="341"/>
    </row>
    <row r="162" spans="1:11" s="330" customFormat="1" ht="24.75" customHeight="1" x14ac:dyDescent="0.25">
      <c r="A162" s="305" t="s">
        <v>32</v>
      </c>
      <c r="B162" s="297">
        <v>30</v>
      </c>
      <c r="C162" s="295">
        <v>7.02</v>
      </c>
      <c r="D162" s="295">
        <v>5.8</v>
      </c>
      <c r="E162" s="295">
        <v>0</v>
      </c>
      <c r="F162" s="295">
        <v>109.1</v>
      </c>
      <c r="G162" s="298" t="s">
        <v>12</v>
      </c>
      <c r="H162" s="297" t="s">
        <v>279</v>
      </c>
    </row>
    <row r="163" spans="1:11" s="293" customFormat="1" ht="22.5" customHeight="1" x14ac:dyDescent="0.3">
      <c r="A163" s="359" t="s">
        <v>374</v>
      </c>
      <c r="B163" s="360">
        <v>100</v>
      </c>
      <c r="C163" s="295">
        <v>2.4</v>
      </c>
      <c r="D163" s="295">
        <v>0.3</v>
      </c>
      <c r="E163" s="295">
        <v>15.9</v>
      </c>
      <c r="F163" s="295">
        <v>75</v>
      </c>
      <c r="G163" s="299" t="s">
        <v>297</v>
      </c>
      <c r="H163" s="295">
        <v>9</v>
      </c>
    </row>
    <row r="164" spans="1:11" s="293" customFormat="1" ht="24" customHeight="1" x14ac:dyDescent="0.3">
      <c r="A164" s="305" t="s">
        <v>16</v>
      </c>
      <c r="B164" s="297">
        <v>30</v>
      </c>
      <c r="C164" s="360">
        <v>0.4</v>
      </c>
      <c r="D164" s="360">
        <v>0.4</v>
      </c>
      <c r="E164" s="360">
        <v>9.8000000000000007</v>
      </c>
      <c r="F164" s="360">
        <v>47</v>
      </c>
      <c r="G164" s="298" t="s">
        <v>313</v>
      </c>
      <c r="H164" s="297">
        <v>125</v>
      </c>
    </row>
    <row r="165" spans="1:11" s="293" customFormat="1" ht="27.75" customHeight="1" x14ac:dyDescent="0.3">
      <c r="A165" s="301" t="s">
        <v>305</v>
      </c>
      <c r="B165" s="255">
        <v>200</v>
      </c>
      <c r="C165" s="295">
        <v>0.2</v>
      </c>
      <c r="D165" s="295">
        <v>0</v>
      </c>
      <c r="E165" s="295">
        <v>6.4</v>
      </c>
      <c r="F165" s="295">
        <v>26.4</v>
      </c>
      <c r="G165" s="254" t="s">
        <v>12</v>
      </c>
      <c r="H165" s="255" t="s">
        <v>303</v>
      </c>
      <c r="J165" s="331"/>
      <c r="K165" s="332"/>
    </row>
    <row r="166" spans="1:11" s="293" customFormat="1" ht="21.75" customHeight="1" x14ac:dyDescent="0.3">
      <c r="A166" s="258" t="s">
        <v>18</v>
      </c>
      <c r="B166" s="361">
        <f>SUM(B161:B165)</f>
        <v>510</v>
      </c>
      <c r="C166" s="259">
        <f>SUM(C161:C165)</f>
        <v>21.619999999999994</v>
      </c>
      <c r="D166" s="259">
        <f t="shared" ref="D166:F166" si="17">SUM(D161:D165)</f>
        <v>22.5</v>
      </c>
      <c r="E166" s="259">
        <f t="shared" si="17"/>
        <v>83.300000000000011</v>
      </c>
      <c r="F166" s="259">
        <f t="shared" si="17"/>
        <v>564.9</v>
      </c>
      <c r="G166" s="309"/>
      <c r="H166" s="309"/>
      <c r="I166" s="333"/>
    </row>
    <row r="167" spans="1:11" s="293" customFormat="1" ht="19.5" customHeight="1" x14ac:dyDescent="0.3">
      <c r="A167" s="454" t="s">
        <v>19</v>
      </c>
      <c r="B167" s="454"/>
      <c r="C167" s="454"/>
      <c r="D167" s="454"/>
      <c r="E167" s="454"/>
      <c r="F167" s="454"/>
      <c r="G167" s="454"/>
      <c r="H167" s="454"/>
      <c r="I167" s="333"/>
    </row>
    <row r="168" spans="1:11" s="338" customFormat="1" ht="31.5" customHeight="1" x14ac:dyDescent="0.25">
      <c r="A168" s="251" t="s">
        <v>309</v>
      </c>
      <c r="B168" s="255">
        <v>100</v>
      </c>
      <c r="C168" s="253">
        <v>4.83</v>
      </c>
      <c r="D168" s="253">
        <v>10.85</v>
      </c>
      <c r="E168" s="253">
        <v>2.33</v>
      </c>
      <c r="F168" s="253">
        <v>110.43</v>
      </c>
      <c r="G168" s="266" t="s">
        <v>295</v>
      </c>
      <c r="H168" s="255" t="s">
        <v>321</v>
      </c>
      <c r="I168" s="330"/>
    </row>
    <row r="169" spans="1:11" s="293" customFormat="1" ht="38.25" customHeight="1" x14ac:dyDescent="0.3">
      <c r="A169" s="251" t="s">
        <v>299</v>
      </c>
      <c r="B169" s="255">
        <v>300</v>
      </c>
      <c r="C169" s="253">
        <v>1.8</v>
      </c>
      <c r="D169" s="253">
        <v>2.37</v>
      </c>
      <c r="E169" s="253">
        <v>15.87</v>
      </c>
      <c r="F169" s="253">
        <v>92.04</v>
      </c>
      <c r="G169" s="255" t="s">
        <v>12</v>
      </c>
      <c r="H169" s="255" t="s">
        <v>349</v>
      </c>
      <c r="I169" s="333"/>
    </row>
    <row r="170" spans="1:11" s="293" customFormat="1" ht="23.25" customHeight="1" x14ac:dyDescent="0.3">
      <c r="A170" s="256" t="s">
        <v>280</v>
      </c>
      <c r="B170" s="255">
        <v>200</v>
      </c>
      <c r="C170" s="253">
        <v>6.7</v>
      </c>
      <c r="D170" s="253">
        <v>7.1</v>
      </c>
      <c r="E170" s="253">
        <v>46.6</v>
      </c>
      <c r="F170" s="253">
        <v>277.3</v>
      </c>
      <c r="G170" s="254" t="s">
        <v>12</v>
      </c>
      <c r="H170" s="255" t="s">
        <v>54</v>
      </c>
    </row>
    <row r="171" spans="1:11" s="293" customFormat="1" ht="39" customHeight="1" x14ac:dyDescent="0.3">
      <c r="A171" s="260" t="s">
        <v>298</v>
      </c>
      <c r="B171" s="255">
        <v>120</v>
      </c>
      <c r="C171" s="266">
        <v>10.97</v>
      </c>
      <c r="D171" s="266">
        <v>9.65</v>
      </c>
      <c r="E171" s="266">
        <v>11.88</v>
      </c>
      <c r="F171" s="266">
        <v>170</v>
      </c>
      <c r="G171" s="266" t="s">
        <v>312</v>
      </c>
      <c r="H171" s="255" t="s">
        <v>360</v>
      </c>
      <c r="I171" s="333"/>
    </row>
    <row r="172" spans="1:11" s="293" customFormat="1" ht="27.75" customHeight="1" x14ac:dyDescent="0.3">
      <c r="A172" s="257" t="s">
        <v>344</v>
      </c>
      <c r="B172" s="255">
        <v>200</v>
      </c>
      <c r="C172" s="253">
        <v>0.1</v>
      </c>
      <c r="D172" s="253">
        <v>0.03</v>
      </c>
      <c r="E172" s="253">
        <v>11</v>
      </c>
      <c r="F172" s="253">
        <v>35</v>
      </c>
      <c r="G172" s="255" t="s">
        <v>296</v>
      </c>
      <c r="H172" s="255" t="s">
        <v>345</v>
      </c>
      <c r="J172" s="331"/>
      <c r="K172" s="332"/>
    </row>
    <row r="173" spans="1:11" s="293" customFormat="1" ht="34.5" customHeight="1" x14ac:dyDescent="0.3">
      <c r="A173" s="257" t="s">
        <v>292</v>
      </c>
      <c r="B173" s="254">
        <v>30</v>
      </c>
      <c r="C173" s="265">
        <v>2.5</v>
      </c>
      <c r="D173" s="265">
        <v>0.5</v>
      </c>
      <c r="E173" s="265">
        <v>12.7</v>
      </c>
      <c r="F173" s="265">
        <v>66.099999999999994</v>
      </c>
      <c r="G173" s="266" t="s">
        <v>297</v>
      </c>
      <c r="H173" s="254">
        <v>8</v>
      </c>
    </row>
    <row r="174" spans="1:11" s="293" customFormat="1" ht="34.5" customHeight="1" x14ac:dyDescent="0.3">
      <c r="A174" s="257" t="s">
        <v>293</v>
      </c>
      <c r="B174" s="255">
        <v>30</v>
      </c>
      <c r="C174" s="253">
        <v>2.4</v>
      </c>
      <c r="D174" s="253">
        <v>0.3</v>
      </c>
      <c r="E174" s="253">
        <v>14.6</v>
      </c>
      <c r="F174" s="253">
        <v>72.599999999999994</v>
      </c>
      <c r="G174" s="266" t="s">
        <v>294</v>
      </c>
      <c r="H174" s="254">
        <v>13003</v>
      </c>
    </row>
    <row r="175" spans="1:11" s="293" customFormat="1" ht="21.75" customHeight="1" x14ac:dyDescent="0.3">
      <c r="A175" s="278" t="s">
        <v>27</v>
      </c>
      <c r="B175" s="292">
        <f>SUM(B168:B174)</f>
        <v>980</v>
      </c>
      <c r="C175" s="362">
        <f>SUM(C168:C174)</f>
        <v>29.3</v>
      </c>
      <c r="D175" s="362">
        <f t="shared" ref="D175:F175" si="18">SUM(D168:D174)</f>
        <v>30.8</v>
      </c>
      <c r="E175" s="362">
        <f t="shared" si="18"/>
        <v>114.97999999999999</v>
      </c>
      <c r="F175" s="362">
        <f t="shared" si="18"/>
        <v>823.47</v>
      </c>
      <c r="G175" s="284"/>
      <c r="H175" s="309"/>
      <c r="I175" s="333"/>
    </row>
    <row r="176" spans="1:11" s="293" customFormat="1" ht="21.75" customHeight="1" x14ac:dyDescent="0.3">
      <c r="A176" s="278" t="s">
        <v>42</v>
      </c>
      <c r="B176" s="363"/>
      <c r="C176" s="362">
        <f>C166+C175</f>
        <v>50.919999999999995</v>
      </c>
      <c r="D176" s="362">
        <f t="shared" ref="D176:F176" si="19">D166+D175</f>
        <v>53.3</v>
      </c>
      <c r="E176" s="362">
        <f t="shared" si="19"/>
        <v>198.28</v>
      </c>
      <c r="F176" s="362">
        <f t="shared" si="19"/>
        <v>1388.37</v>
      </c>
      <c r="G176" s="363"/>
      <c r="H176" s="348"/>
      <c r="I176" s="363"/>
    </row>
    <row r="177" spans="1:9" ht="21" customHeight="1" x14ac:dyDescent="0.3">
      <c r="A177" s="374" t="s">
        <v>342</v>
      </c>
      <c r="B177" s="374"/>
      <c r="C177" s="374"/>
      <c r="D177" s="374"/>
      <c r="E177" s="374"/>
      <c r="F177" s="374"/>
      <c r="G177" s="374"/>
      <c r="H177" s="374"/>
    </row>
    <row r="178" spans="1:9" ht="25.5" customHeight="1" x14ac:dyDescent="0.3">
      <c r="A178" s="132"/>
      <c r="B178" s="406" t="s">
        <v>340</v>
      </c>
      <c r="C178" s="406"/>
      <c r="D178" s="406"/>
      <c r="E178" s="406"/>
      <c r="F178" s="406"/>
      <c r="G178" s="88"/>
    </row>
    <row r="179" spans="1:9" ht="25.5" customHeight="1" x14ac:dyDescent="0.3">
      <c r="A179" s="409" t="s">
        <v>1</v>
      </c>
      <c r="B179" s="444" t="s">
        <v>328</v>
      </c>
      <c r="C179" s="447" t="s">
        <v>326</v>
      </c>
      <c r="D179" s="448"/>
      <c r="E179" s="449"/>
      <c r="F179" s="450" t="s">
        <v>325</v>
      </c>
      <c r="G179" s="96"/>
      <c r="H179" s="18"/>
    </row>
    <row r="180" spans="1:9" s="329" customFormat="1" ht="22.5" customHeight="1" x14ac:dyDescent="0.25">
      <c r="A180" s="442"/>
      <c r="B180" s="445"/>
      <c r="C180" s="377" t="s">
        <v>4</v>
      </c>
      <c r="D180" s="377" t="s">
        <v>5</v>
      </c>
      <c r="E180" s="375" t="s">
        <v>6</v>
      </c>
      <c r="F180" s="451"/>
      <c r="G180" s="375" t="s">
        <v>8</v>
      </c>
      <c r="H180" s="375" t="s">
        <v>9</v>
      </c>
    </row>
    <row r="181" spans="1:9" s="329" customFormat="1" ht="7.5" customHeight="1" x14ac:dyDescent="0.25">
      <c r="A181" s="442"/>
      <c r="B181" s="446"/>
      <c r="C181" s="377"/>
      <c r="D181" s="377"/>
      <c r="E181" s="375"/>
      <c r="F181" s="452"/>
      <c r="G181" s="375"/>
      <c r="H181" s="375"/>
    </row>
    <row r="182" spans="1:9" s="329" customFormat="1" x14ac:dyDescent="0.25">
      <c r="A182" s="443"/>
      <c r="B182" s="324" t="s">
        <v>10</v>
      </c>
      <c r="C182" s="323" t="s">
        <v>10</v>
      </c>
      <c r="D182" s="323" t="s">
        <v>10</v>
      </c>
      <c r="E182" s="322" t="s">
        <v>10</v>
      </c>
      <c r="F182" s="323" t="s">
        <v>11</v>
      </c>
      <c r="G182" s="375"/>
      <c r="H182" s="375"/>
    </row>
    <row r="183" spans="1:9" s="293" customFormat="1" ht="25.5" customHeight="1" x14ac:dyDescent="0.3">
      <c r="A183" s="281" t="s">
        <v>288</v>
      </c>
      <c r="B183" s="282">
        <v>220</v>
      </c>
      <c r="C183" s="263">
        <v>16.72</v>
      </c>
      <c r="D183" s="263">
        <v>18.61</v>
      </c>
      <c r="E183" s="263">
        <v>39.71</v>
      </c>
      <c r="F183" s="263">
        <v>376.09</v>
      </c>
      <c r="G183" s="264" t="s">
        <v>297</v>
      </c>
      <c r="H183" s="262">
        <v>30</v>
      </c>
      <c r="I183" s="333"/>
    </row>
    <row r="184" spans="1:9" s="293" customFormat="1" ht="49.5" x14ac:dyDescent="0.3">
      <c r="A184" s="257" t="s">
        <v>301</v>
      </c>
      <c r="B184" s="255">
        <v>100</v>
      </c>
      <c r="C184" s="253">
        <v>1.1000000000000001</v>
      </c>
      <c r="D184" s="253">
        <v>0.2</v>
      </c>
      <c r="E184" s="253">
        <v>3.8</v>
      </c>
      <c r="F184" s="253">
        <v>22</v>
      </c>
      <c r="G184" s="255" t="s">
        <v>306</v>
      </c>
      <c r="H184" s="255">
        <v>70</v>
      </c>
    </row>
    <row r="185" spans="1:9" s="293" customFormat="1" ht="36.75" customHeight="1" x14ac:dyDescent="0.3">
      <c r="A185" s="257" t="s">
        <v>293</v>
      </c>
      <c r="B185" s="255">
        <v>30</v>
      </c>
      <c r="C185" s="253">
        <v>2.4</v>
      </c>
      <c r="D185" s="253">
        <v>0.3</v>
      </c>
      <c r="E185" s="253">
        <v>14.6</v>
      </c>
      <c r="F185" s="253">
        <v>72.599999999999994</v>
      </c>
      <c r="G185" s="266" t="s">
        <v>294</v>
      </c>
      <c r="H185" s="254">
        <v>13003</v>
      </c>
    </row>
    <row r="186" spans="1:9" s="293" customFormat="1" ht="34.5" customHeight="1" x14ac:dyDescent="0.3">
      <c r="A186" s="257" t="s">
        <v>281</v>
      </c>
      <c r="B186" s="262">
        <v>200</v>
      </c>
      <c r="C186" s="263">
        <v>0.35</v>
      </c>
      <c r="D186" s="263">
        <v>0.08</v>
      </c>
      <c r="E186" s="263">
        <v>29.85</v>
      </c>
      <c r="F186" s="263">
        <v>122</v>
      </c>
      <c r="G186" s="264" t="s">
        <v>295</v>
      </c>
      <c r="H186" s="262">
        <v>348</v>
      </c>
    </row>
    <row r="187" spans="1:9" s="336" customFormat="1" ht="18" customHeight="1" x14ac:dyDescent="0.25">
      <c r="A187" s="285" t="s">
        <v>18</v>
      </c>
      <c r="B187" s="286">
        <f t="shared" ref="B187:F187" si="20">SUM(B183:B186)</f>
        <v>550</v>
      </c>
      <c r="C187" s="343">
        <f t="shared" si="20"/>
        <v>20.57</v>
      </c>
      <c r="D187" s="343">
        <f t="shared" si="20"/>
        <v>19.189999999999998</v>
      </c>
      <c r="E187" s="343">
        <f t="shared" si="20"/>
        <v>87.960000000000008</v>
      </c>
      <c r="F187" s="343">
        <f t="shared" si="20"/>
        <v>592.68999999999994</v>
      </c>
      <c r="G187" s="280"/>
      <c r="H187" s="280"/>
      <c r="I187" s="335"/>
    </row>
    <row r="188" spans="1:9" s="293" customFormat="1" ht="22.5" customHeight="1" x14ac:dyDescent="0.3">
      <c r="A188" s="453" t="s">
        <v>19</v>
      </c>
      <c r="B188" s="453"/>
      <c r="C188" s="453"/>
      <c r="D188" s="453"/>
      <c r="E188" s="453"/>
      <c r="F188" s="453"/>
      <c r="G188" s="453"/>
      <c r="H188" s="453"/>
      <c r="I188" s="333"/>
    </row>
    <row r="189" spans="1:9" s="293" customFormat="1" ht="24" customHeight="1" x14ac:dyDescent="0.3">
      <c r="A189" s="257" t="s">
        <v>302</v>
      </c>
      <c r="B189" s="255">
        <v>100</v>
      </c>
      <c r="C189" s="253">
        <v>1.7</v>
      </c>
      <c r="D189" s="253">
        <v>5</v>
      </c>
      <c r="E189" s="253">
        <v>8.4499999999999993</v>
      </c>
      <c r="F189" s="253">
        <v>85.7</v>
      </c>
      <c r="G189" s="255" t="s">
        <v>306</v>
      </c>
      <c r="H189" s="255">
        <v>47</v>
      </c>
    </row>
    <row r="190" spans="1:9" s="293" customFormat="1" ht="30.75" customHeight="1" x14ac:dyDescent="0.3">
      <c r="A190" s="251" t="s">
        <v>219</v>
      </c>
      <c r="B190" s="255">
        <v>300</v>
      </c>
      <c r="C190" s="253">
        <v>3.9</v>
      </c>
      <c r="D190" s="253">
        <v>7.8</v>
      </c>
      <c r="E190" s="253">
        <v>13.6</v>
      </c>
      <c r="F190" s="253">
        <v>136</v>
      </c>
      <c r="G190" s="255" t="s">
        <v>12</v>
      </c>
      <c r="H190" s="255" t="s">
        <v>356</v>
      </c>
      <c r="I190" s="333"/>
    </row>
    <row r="191" spans="1:9" s="293" customFormat="1" ht="28.5" customHeight="1" x14ac:dyDescent="0.3">
      <c r="A191" s="257" t="s">
        <v>121</v>
      </c>
      <c r="B191" s="269">
        <v>200</v>
      </c>
      <c r="C191" s="253">
        <v>11</v>
      </c>
      <c r="D191" s="253">
        <v>8.6999999999999993</v>
      </c>
      <c r="E191" s="253">
        <v>57</v>
      </c>
      <c r="F191" s="253">
        <v>349.9</v>
      </c>
      <c r="G191" s="254" t="s">
        <v>12</v>
      </c>
      <c r="H191" s="255" t="s">
        <v>122</v>
      </c>
    </row>
    <row r="192" spans="1:9" s="336" customFormat="1" ht="27" customHeight="1" x14ac:dyDescent="0.25">
      <c r="A192" s="270" t="s">
        <v>364</v>
      </c>
      <c r="B192" s="334">
        <v>120</v>
      </c>
      <c r="C192" s="261">
        <v>5.79</v>
      </c>
      <c r="D192" s="261">
        <v>9.5</v>
      </c>
      <c r="E192" s="261">
        <v>4.75</v>
      </c>
      <c r="F192" s="261">
        <v>136</v>
      </c>
      <c r="G192" s="268" t="s">
        <v>316</v>
      </c>
      <c r="H192" s="268" t="s">
        <v>368</v>
      </c>
      <c r="I192" s="335"/>
    </row>
    <row r="193" spans="1:11" s="293" customFormat="1" ht="31.5" customHeight="1" x14ac:dyDescent="0.3">
      <c r="A193" s="256" t="s">
        <v>23</v>
      </c>
      <c r="B193" s="262">
        <v>200</v>
      </c>
      <c r="C193" s="263">
        <v>0.6</v>
      </c>
      <c r="D193" s="263">
        <v>0</v>
      </c>
      <c r="E193" s="263">
        <v>22.7</v>
      </c>
      <c r="F193" s="263">
        <v>93.2</v>
      </c>
      <c r="G193" s="254" t="s">
        <v>12</v>
      </c>
      <c r="H193" s="262" t="s">
        <v>304</v>
      </c>
    </row>
    <row r="194" spans="1:11" s="293" customFormat="1" ht="34.5" customHeight="1" x14ac:dyDescent="0.3">
      <c r="A194" s="257" t="s">
        <v>292</v>
      </c>
      <c r="B194" s="254">
        <v>30</v>
      </c>
      <c r="C194" s="265">
        <v>2.5</v>
      </c>
      <c r="D194" s="265">
        <v>0.5</v>
      </c>
      <c r="E194" s="265">
        <v>12.7</v>
      </c>
      <c r="F194" s="265">
        <v>66.099999999999994</v>
      </c>
      <c r="G194" s="266" t="s">
        <v>297</v>
      </c>
      <c r="H194" s="254">
        <v>8</v>
      </c>
    </row>
    <row r="195" spans="1:11" s="293" customFormat="1" ht="34.5" customHeight="1" x14ac:dyDescent="0.3">
      <c r="A195" s="257" t="s">
        <v>293</v>
      </c>
      <c r="B195" s="255">
        <v>30</v>
      </c>
      <c r="C195" s="253">
        <v>2.4</v>
      </c>
      <c r="D195" s="253">
        <v>0.3</v>
      </c>
      <c r="E195" s="253">
        <v>14.6</v>
      </c>
      <c r="F195" s="253">
        <v>72.599999999999994</v>
      </c>
      <c r="G195" s="266" t="s">
        <v>294</v>
      </c>
      <c r="H195" s="254">
        <v>13003</v>
      </c>
    </row>
    <row r="196" spans="1:11" s="293" customFormat="1" ht="26.25" customHeight="1" x14ac:dyDescent="0.3">
      <c r="A196" s="278" t="s">
        <v>27</v>
      </c>
      <c r="B196" s="286">
        <f>SUM(B189:B195)</f>
        <v>980</v>
      </c>
      <c r="C196" s="259">
        <f>SUM(C189:C195)</f>
        <v>27.89</v>
      </c>
      <c r="D196" s="259">
        <f t="shared" ref="D196:F196" si="21">SUM(D189:D195)</f>
        <v>31.8</v>
      </c>
      <c r="E196" s="259">
        <f t="shared" si="21"/>
        <v>133.80000000000001</v>
      </c>
      <c r="F196" s="259">
        <f t="shared" si="21"/>
        <v>939.5</v>
      </c>
      <c r="G196" s="309"/>
      <c r="H196" s="309"/>
      <c r="I196" s="333"/>
    </row>
    <row r="197" spans="1:11" s="293" customFormat="1" ht="24" customHeight="1" x14ac:dyDescent="0.3">
      <c r="A197" s="278" t="s">
        <v>42</v>
      </c>
      <c r="B197" s="255"/>
      <c r="C197" s="259">
        <f>C187+C196</f>
        <v>48.46</v>
      </c>
      <c r="D197" s="259">
        <f t="shared" ref="D197:F197" si="22">D187+D196</f>
        <v>50.989999999999995</v>
      </c>
      <c r="E197" s="259">
        <f t="shared" si="22"/>
        <v>221.76000000000002</v>
      </c>
      <c r="F197" s="259">
        <f t="shared" si="22"/>
        <v>1532.19</v>
      </c>
      <c r="G197" s="255"/>
      <c r="H197" s="348"/>
      <c r="I197" s="353"/>
    </row>
    <row r="198" spans="1:11" ht="21" customHeight="1" x14ac:dyDescent="0.3">
      <c r="A198" s="374" t="s">
        <v>343</v>
      </c>
      <c r="B198" s="374"/>
      <c r="C198" s="374"/>
      <c r="D198" s="374"/>
      <c r="E198" s="374"/>
      <c r="F198" s="374"/>
      <c r="G198" s="374"/>
      <c r="H198" s="374"/>
    </row>
    <row r="199" spans="1:11" ht="25.5" customHeight="1" x14ac:dyDescent="0.3">
      <c r="A199" s="132"/>
      <c r="B199" s="406" t="s">
        <v>332</v>
      </c>
      <c r="C199" s="406"/>
      <c r="D199" s="406"/>
      <c r="E199" s="406"/>
      <c r="F199" s="406"/>
      <c r="G199" s="88"/>
    </row>
    <row r="200" spans="1:11" ht="25.5" customHeight="1" x14ac:dyDescent="0.3">
      <c r="A200" s="409" t="s">
        <v>1</v>
      </c>
      <c r="B200" s="444" t="s">
        <v>328</v>
      </c>
      <c r="C200" s="447" t="s">
        <v>326</v>
      </c>
      <c r="D200" s="448"/>
      <c r="E200" s="449"/>
      <c r="F200" s="450" t="s">
        <v>325</v>
      </c>
      <c r="G200" s="96"/>
      <c r="H200" s="18"/>
    </row>
    <row r="201" spans="1:11" s="329" customFormat="1" ht="22.5" customHeight="1" x14ac:dyDescent="0.25">
      <c r="A201" s="442"/>
      <c r="B201" s="445"/>
      <c r="C201" s="377" t="s">
        <v>4</v>
      </c>
      <c r="D201" s="377" t="s">
        <v>5</v>
      </c>
      <c r="E201" s="375" t="s">
        <v>6</v>
      </c>
      <c r="F201" s="451"/>
      <c r="G201" s="375" t="s">
        <v>8</v>
      </c>
      <c r="H201" s="375" t="s">
        <v>9</v>
      </c>
    </row>
    <row r="202" spans="1:11" s="329" customFormat="1" ht="7.5" customHeight="1" x14ac:dyDescent="0.25">
      <c r="A202" s="442"/>
      <c r="B202" s="446"/>
      <c r="C202" s="377"/>
      <c r="D202" s="377"/>
      <c r="E202" s="375"/>
      <c r="F202" s="452"/>
      <c r="G202" s="375"/>
      <c r="H202" s="375"/>
    </row>
    <row r="203" spans="1:11" s="329" customFormat="1" ht="15.75" customHeight="1" x14ac:dyDescent="0.25">
      <c r="A203" s="443"/>
      <c r="B203" s="324" t="s">
        <v>10</v>
      </c>
      <c r="C203" s="323" t="s">
        <v>10</v>
      </c>
      <c r="D203" s="323" t="s">
        <v>10</v>
      </c>
      <c r="E203" s="322" t="s">
        <v>10</v>
      </c>
      <c r="F203" s="323" t="s">
        <v>11</v>
      </c>
      <c r="G203" s="375"/>
      <c r="H203" s="375"/>
    </row>
    <row r="204" spans="1:11" s="357" customFormat="1" ht="30.75" customHeight="1" x14ac:dyDescent="0.25">
      <c r="A204" s="301" t="s">
        <v>285</v>
      </c>
      <c r="B204" s="360">
        <v>250</v>
      </c>
      <c r="C204" s="360">
        <v>17.62</v>
      </c>
      <c r="D204" s="360">
        <v>19.75</v>
      </c>
      <c r="E204" s="360">
        <v>32</v>
      </c>
      <c r="F204" s="295">
        <v>382.87</v>
      </c>
      <c r="G204" s="295" t="s">
        <v>12</v>
      </c>
      <c r="H204" s="295" t="s">
        <v>354</v>
      </c>
    </row>
    <row r="205" spans="1:11" s="330" customFormat="1" ht="54" customHeight="1" x14ac:dyDescent="0.25">
      <c r="A205" s="301" t="s">
        <v>301</v>
      </c>
      <c r="B205" s="295">
        <v>100</v>
      </c>
      <c r="C205" s="300">
        <v>1.1000000000000001</v>
      </c>
      <c r="D205" s="300">
        <v>0.2</v>
      </c>
      <c r="E205" s="300">
        <v>3.8</v>
      </c>
      <c r="F205" s="300">
        <v>22</v>
      </c>
      <c r="G205" s="295" t="s">
        <v>306</v>
      </c>
      <c r="H205" s="295">
        <v>70</v>
      </c>
    </row>
    <row r="206" spans="1:11" s="293" customFormat="1" ht="32.25" customHeight="1" x14ac:dyDescent="0.3">
      <c r="A206" s="301" t="s">
        <v>370</v>
      </c>
      <c r="B206" s="295">
        <v>30</v>
      </c>
      <c r="C206" s="300">
        <v>2.4</v>
      </c>
      <c r="D206" s="300">
        <v>0.3</v>
      </c>
      <c r="E206" s="300">
        <v>14.6</v>
      </c>
      <c r="F206" s="300">
        <v>72.599999999999994</v>
      </c>
      <c r="G206" s="295" t="s">
        <v>294</v>
      </c>
      <c r="H206" s="295">
        <v>13003</v>
      </c>
    </row>
    <row r="207" spans="1:11" s="293" customFormat="1" ht="33.75" customHeight="1" x14ac:dyDescent="0.3">
      <c r="A207" s="301" t="s">
        <v>281</v>
      </c>
      <c r="B207" s="295">
        <v>200</v>
      </c>
      <c r="C207" s="300">
        <v>0.35</v>
      </c>
      <c r="D207" s="300">
        <v>0.08</v>
      </c>
      <c r="E207" s="300">
        <v>29.85</v>
      </c>
      <c r="F207" s="300">
        <v>122</v>
      </c>
      <c r="G207" s="295" t="s">
        <v>295</v>
      </c>
      <c r="H207" s="295">
        <v>348</v>
      </c>
      <c r="J207" s="331"/>
      <c r="K207" s="332"/>
    </row>
    <row r="208" spans="1:11" s="293" customFormat="1" ht="21.75" customHeight="1" x14ac:dyDescent="0.3">
      <c r="A208" s="302" t="s">
        <v>18</v>
      </c>
      <c r="B208" s="303">
        <f t="shared" ref="B208:F208" si="23">SUM(B204:B207)</f>
        <v>580</v>
      </c>
      <c r="C208" s="364">
        <f t="shared" si="23"/>
        <v>21.470000000000002</v>
      </c>
      <c r="D208" s="364">
        <f t="shared" si="23"/>
        <v>20.329999999999998</v>
      </c>
      <c r="E208" s="364">
        <f t="shared" si="23"/>
        <v>80.25</v>
      </c>
      <c r="F208" s="364">
        <f t="shared" si="23"/>
        <v>599.47</v>
      </c>
      <c r="G208" s="304"/>
      <c r="H208" s="304"/>
      <c r="I208" s="333" t="s">
        <v>35</v>
      </c>
    </row>
    <row r="209" spans="1:14" s="293" customFormat="1" ht="21" customHeight="1" x14ac:dyDescent="0.3">
      <c r="A209" s="441" t="s">
        <v>19</v>
      </c>
      <c r="B209" s="441"/>
      <c r="C209" s="441"/>
      <c r="D209" s="441"/>
      <c r="E209" s="441"/>
      <c r="F209" s="441"/>
      <c r="G209" s="441"/>
      <c r="H209" s="441"/>
      <c r="I209" s="333"/>
    </row>
    <row r="210" spans="1:14" s="293" customFormat="1" ht="49.5" customHeight="1" x14ac:dyDescent="0.3">
      <c r="A210" s="301" t="s">
        <v>301</v>
      </c>
      <c r="B210" s="295">
        <v>100</v>
      </c>
      <c r="C210" s="300">
        <v>1.1000000000000001</v>
      </c>
      <c r="D210" s="300">
        <v>0.2</v>
      </c>
      <c r="E210" s="300">
        <v>3.8</v>
      </c>
      <c r="F210" s="300">
        <v>22</v>
      </c>
      <c r="G210" s="295" t="s">
        <v>306</v>
      </c>
      <c r="H210" s="295">
        <v>70</v>
      </c>
    </row>
    <row r="211" spans="1:14" s="293" customFormat="1" ht="37.5" customHeight="1" x14ac:dyDescent="0.3">
      <c r="A211" s="359" t="s">
        <v>375</v>
      </c>
      <c r="B211" s="295">
        <v>300</v>
      </c>
      <c r="C211" s="360">
        <v>9.48</v>
      </c>
      <c r="D211" s="360">
        <v>10.68</v>
      </c>
      <c r="E211" s="360">
        <v>28.56</v>
      </c>
      <c r="F211" s="360">
        <v>228.96</v>
      </c>
      <c r="G211" s="295" t="s">
        <v>12</v>
      </c>
      <c r="H211" s="295" t="s">
        <v>376</v>
      </c>
      <c r="I211" s="333"/>
    </row>
    <row r="212" spans="1:14" s="336" customFormat="1" ht="28.5" customHeight="1" x14ac:dyDescent="0.25">
      <c r="A212" s="251" t="s">
        <v>322</v>
      </c>
      <c r="B212" s="264">
        <v>100</v>
      </c>
      <c r="C212" s="365">
        <v>8.24</v>
      </c>
      <c r="D212" s="365">
        <v>9.57</v>
      </c>
      <c r="E212" s="365">
        <v>22.5</v>
      </c>
      <c r="F212" s="264">
        <v>210.8</v>
      </c>
      <c r="G212" s="319" t="s">
        <v>296</v>
      </c>
      <c r="H212" s="365" t="s">
        <v>363</v>
      </c>
      <c r="I212" s="366"/>
      <c r="J212" s="366"/>
      <c r="K212" s="367"/>
      <c r="L212" s="368"/>
      <c r="M212" s="368"/>
      <c r="N212" s="368"/>
    </row>
    <row r="213" spans="1:14" s="293" customFormat="1" ht="26.25" customHeight="1" x14ac:dyDescent="0.3">
      <c r="A213" s="260" t="s">
        <v>59</v>
      </c>
      <c r="B213" s="252">
        <v>180</v>
      </c>
      <c r="C213" s="253">
        <v>3.6</v>
      </c>
      <c r="D213" s="253">
        <v>6.84</v>
      </c>
      <c r="E213" s="253">
        <v>28.44</v>
      </c>
      <c r="F213" s="253">
        <v>189.96</v>
      </c>
      <c r="G213" s="319" t="s">
        <v>12</v>
      </c>
      <c r="H213" s="255" t="s">
        <v>287</v>
      </c>
      <c r="I213" s="353"/>
    </row>
    <row r="214" spans="1:14" s="293" customFormat="1" ht="27.75" customHeight="1" x14ac:dyDescent="0.3">
      <c r="A214" s="257" t="s">
        <v>305</v>
      </c>
      <c r="B214" s="255">
        <v>200</v>
      </c>
      <c r="C214" s="253">
        <v>0.2</v>
      </c>
      <c r="D214" s="253">
        <v>0</v>
      </c>
      <c r="E214" s="253">
        <v>6.4</v>
      </c>
      <c r="F214" s="253">
        <v>26.4</v>
      </c>
      <c r="G214" s="319" t="s">
        <v>12</v>
      </c>
      <c r="H214" s="255" t="s">
        <v>286</v>
      </c>
      <c r="I214" s="369"/>
      <c r="K214" s="331"/>
      <c r="L214" s="332"/>
    </row>
    <row r="215" spans="1:14" s="293" customFormat="1" ht="34.5" customHeight="1" x14ac:dyDescent="0.3">
      <c r="A215" s="257" t="s">
        <v>292</v>
      </c>
      <c r="B215" s="254">
        <v>30</v>
      </c>
      <c r="C215" s="265">
        <v>2.5</v>
      </c>
      <c r="D215" s="265">
        <v>0.5</v>
      </c>
      <c r="E215" s="265">
        <v>12.7</v>
      </c>
      <c r="F215" s="265">
        <v>66.099999999999994</v>
      </c>
      <c r="G215" s="321" t="s">
        <v>297</v>
      </c>
      <c r="H215" s="255">
        <v>8</v>
      </c>
      <c r="I215" s="370"/>
    </row>
    <row r="216" spans="1:14" s="293" customFormat="1" ht="34.5" customHeight="1" x14ac:dyDescent="0.3">
      <c r="A216" s="257" t="s">
        <v>293</v>
      </c>
      <c r="B216" s="255">
        <v>30</v>
      </c>
      <c r="C216" s="253">
        <v>2.4</v>
      </c>
      <c r="D216" s="253">
        <v>0.3</v>
      </c>
      <c r="E216" s="253">
        <v>14.6</v>
      </c>
      <c r="F216" s="253">
        <v>72.599999999999994</v>
      </c>
      <c r="G216" s="321" t="s">
        <v>294</v>
      </c>
      <c r="H216" s="255">
        <v>13003</v>
      </c>
      <c r="I216" s="370"/>
    </row>
    <row r="217" spans="1:14" s="293" customFormat="1" ht="18.75" customHeight="1" x14ac:dyDescent="0.3">
      <c r="A217" s="267" t="s">
        <v>27</v>
      </c>
      <c r="B217" s="287">
        <f t="shared" ref="B217:F217" si="24">SUM(B210:B216)</f>
        <v>940</v>
      </c>
      <c r="C217" s="337">
        <f t="shared" si="24"/>
        <v>27.52</v>
      </c>
      <c r="D217" s="337">
        <f t="shared" si="24"/>
        <v>28.09</v>
      </c>
      <c r="E217" s="337">
        <f t="shared" si="24"/>
        <v>117</v>
      </c>
      <c r="F217" s="337">
        <f t="shared" si="24"/>
        <v>816.82</v>
      </c>
      <c r="G217" s="320"/>
      <c r="H217" s="309"/>
      <c r="I217" s="353"/>
    </row>
    <row r="218" spans="1:14" s="293" customFormat="1" ht="17.25" customHeight="1" x14ac:dyDescent="0.3">
      <c r="A218" s="278" t="s">
        <v>42</v>
      </c>
      <c r="B218" s="255"/>
      <c r="C218" s="259">
        <f>C208+C217</f>
        <v>48.99</v>
      </c>
      <c r="D218" s="259">
        <f t="shared" ref="D218:F218" si="25">D208+D217</f>
        <v>48.42</v>
      </c>
      <c r="E218" s="259">
        <f t="shared" si="25"/>
        <v>197.25</v>
      </c>
      <c r="F218" s="259">
        <f t="shared" si="25"/>
        <v>1416.29</v>
      </c>
      <c r="G218" s="319"/>
      <c r="H218" s="348"/>
      <c r="I218" s="353"/>
    </row>
    <row r="219" spans="1:14" x14ac:dyDescent="0.3">
      <c r="H219" s="18"/>
      <c r="I219" s="371"/>
    </row>
    <row r="220" spans="1:14" x14ac:dyDescent="0.3">
      <c r="A220" s="137" t="s">
        <v>379</v>
      </c>
      <c r="B220" s="323"/>
      <c r="C220" s="323"/>
      <c r="D220" s="323"/>
      <c r="E220" s="323"/>
      <c r="F220" s="323"/>
      <c r="G220" s="372"/>
      <c r="H220" s="323"/>
    </row>
    <row r="221" spans="1:14" x14ac:dyDescent="0.3">
      <c r="A221" s="137" t="s">
        <v>133</v>
      </c>
      <c r="B221" s="323"/>
      <c r="C221" s="323" t="s">
        <v>69</v>
      </c>
      <c r="D221" s="323" t="s">
        <v>380</v>
      </c>
      <c r="E221" s="323" t="s">
        <v>381</v>
      </c>
      <c r="F221" s="323" t="s">
        <v>11</v>
      </c>
      <c r="G221" s="323"/>
      <c r="H221" s="323"/>
    </row>
    <row r="222" spans="1:14" x14ac:dyDescent="0.3">
      <c r="A222" s="137" t="s">
        <v>382</v>
      </c>
      <c r="B222" s="323"/>
      <c r="C222" s="259">
        <f>C218+C197+C176+C154+C133+C111+C90+C70+C50+C28</f>
        <v>493.09000000000003</v>
      </c>
      <c r="D222" s="259">
        <f t="shared" ref="D222:F222" si="26">D218+D197+D176+D154+D133+D111+D90+D70+D50+D28</f>
        <v>501.1</v>
      </c>
      <c r="E222" s="259">
        <f t="shared" si="26"/>
        <v>2092.0500000000002</v>
      </c>
      <c r="F222" s="259">
        <f t="shared" si="26"/>
        <v>14731.410000000002</v>
      </c>
      <c r="G222" s="323"/>
      <c r="H222" s="323"/>
    </row>
    <row r="223" spans="1:14" x14ac:dyDescent="0.3">
      <c r="A223" s="137" t="s">
        <v>383</v>
      </c>
      <c r="B223" s="323"/>
      <c r="C223" s="309">
        <f>C222/10</f>
        <v>49.309000000000005</v>
      </c>
      <c r="D223" s="309">
        <f t="shared" ref="D223:F223" si="27">D222/10</f>
        <v>50.11</v>
      </c>
      <c r="E223" s="309">
        <f t="shared" si="27"/>
        <v>209.20500000000001</v>
      </c>
      <c r="F223" s="309">
        <f t="shared" si="27"/>
        <v>1473.1410000000001</v>
      </c>
      <c r="G223" s="323"/>
      <c r="H223" s="323"/>
    </row>
    <row r="224" spans="1:14" x14ac:dyDescent="0.3">
      <c r="A224" s="137" t="s">
        <v>384</v>
      </c>
      <c r="B224" s="323"/>
      <c r="C224" s="323">
        <v>1</v>
      </c>
      <c r="D224" s="323">
        <v>1</v>
      </c>
      <c r="E224" s="323">
        <v>4</v>
      </c>
      <c r="F224" s="323"/>
      <c r="G224" s="323"/>
      <c r="H224" s="323"/>
    </row>
    <row r="225" spans="1:8" x14ac:dyDescent="0.3">
      <c r="A225" s="371"/>
      <c r="B225" s="313"/>
      <c r="C225" s="313"/>
      <c r="D225" s="313"/>
      <c r="E225" s="313"/>
      <c r="F225" s="313"/>
      <c r="G225" s="313"/>
      <c r="H225" s="314"/>
    </row>
    <row r="226" spans="1:8" ht="36.75" customHeight="1" x14ac:dyDescent="0.3">
      <c r="A226" s="439" t="s">
        <v>385</v>
      </c>
      <c r="B226" s="439"/>
      <c r="C226" s="439"/>
      <c r="D226" s="439"/>
      <c r="E226" s="439"/>
      <c r="F226" s="439"/>
      <c r="G226" s="439"/>
      <c r="H226" s="440"/>
    </row>
    <row r="227" spans="1:8" ht="38.25" customHeight="1" x14ac:dyDescent="0.3">
      <c r="A227" s="439" t="s">
        <v>386</v>
      </c>
      <c r="B227" s="439"/>
      <c r="C227" s="439"/>
      <c r="D227" s="439"/>
      <c r="E227" s="439"/>
      <c r="F227" s="439"/>
      <c r="G227" s="439"/>
      <c r="H227" s="440"/>
    </row>
    <row r="228" spans="1:8" x14ac:dyDescent="0.3">
      <c r="A228" s="439" t="s">
        <v>387</v>
      </c>
      <c r="B228" s="439"/>
      <c r="C228" s="439"/>
      <c r="D228" s="439"/>
      <c r="E228" s="439"/>
      <c r="F228" s="439"/>
      <c r="G228" s="439"/>
      <c r="H228" s="440"/>
    </row>
    <row r="229" spans="1:8" ht="34.5" customHeight="1" x14ac:dyDescent="0.3">
      <c r="A229" s="439" t="s">
        <v>388</v>
      </c>
      <c r="B229" s="439"/>
      <c r="C229" s="439"/>
      <c r="D229" s="439"/>
      <c r="E229" s="439"/>
      <c r="F229" s="439"/>
      <c r="G229" s="439"/>
      <c r="H229" s="440"/>
    </row>
    <row r="230" spans="1:8" ht="38.25" customHeight="1" x14ac:dyDescent="0.3">
      <c r="A230" s="439" t="s">
        <v>389</v>
      </c>
      <c r="B230" s="439"/>
      <c r="C230" s="439"/>
      <c r="D230" s="439"/>
      <c r="E230" s="439"/>
      <c r="F230" s="439"/>
      <c r="G230" s="439"/>
      <c r="H230" s="440"/>
    </row>
    <row r="231" spans="1:8" x14ac:dyDescent="0.3">
      <c r="A231" s="439" t="s">
        <v>390</v>
      </c>
      <c r="B231" s="439"/>
      <c r="C231" s="439"/>
      <c r="D231" s="439"/>
      <c r="E231" s="439"/>
      <c r="F231" s="439"/>
      <c r="G231" s="439"/>
      <c r="H231" s="440"/>
    </row>
    <row r="232" spans="1:8" ht="31.5" customHeight="1" x14ac:dyDescent="0.3">
      <c r="A232" s="439" t="s">
        <v>391</v>
      </c>
      <c r="B232" s="439"/>
      <c r="C232" s="439"/>
      <c r="D232" s="439"/>
      <c r="E232" s="439"/>
      <c r="F232" s="439"/>
      <c r="G232" s="439"/>
      <c r="H232" s="440"/>
    </row>
    <row r="233" spans="1:8" ht="100.5" customHeight="1" x14ac:dyDescent="0.3">
      <c r="A233" s="439" t="s">
        <v>392</v>
      </c>
      <c r="B233" s="439"/>
      <c r="C233" s="439"/>
      <c r="D233" s="439"/>
      <c r="E233" s="439"/>
      <c r="F233" s="439"/>
      <c r="G233" s="439"/>
      <c r="H233" s="440"/>
    </row>
    <row r="234" spans="1:8" ht="33" customHeight="1" x14ac:dyDescent="0.3">
      <c r="A234" s="439" t="s">
        <v>393</v>
      </c>
      <c r="B234" s="439"/>
      <c r="C234" s="439"/>
      <c r="D234" s="439"/>
      <c r="E234" s="439"/>
      <c r="F234" s="439"/>
      <c r="G234" s="439"/>
      <c r="H234" s="440"/>
    </row>
    <row r="235" spans="1:8" x14ac:dyDescent="0.3">
      <c r="A235" s="437" t="s">
        <v>394</v>
      </c>
      <c r="B235" s="437"/>
      <c r="C235" s="437"/>
      <c r="D235" s="437"/>
      <c r="E235" s="437"/>
      <c r="F235" s="437"/>
      <c r="G235" s="437"/>
      <c r="H235" s="438"/>
    </row>
    <row r="236" spans="1:8" x14ac:dyDescent="0.3">
      <c r="A236" s="437" t="s">
        <v>395</v>
      </c>
      <c r="B236" s="437"/>
      <c r="C236" s="437"/>
      <c r="D236" s="437"/>
      <c r="E236" s="437"/>
      <c r="F236" s="437"/>
      <c r="G236" s="437"/>
      <c r="H236" s="438"/>
    </row>
    <row r="237" spans="1:8" x14ac:dyDescent="0.3">
      <c r="A237" s="371"/>
      <c r="B237" s="313"/>
      <c r="C237" s="313"/>
      <c r="D237" s="313"/>
      <c r="E237" s="313"/>
      <c r="F237" s="313"/>
      <c r="G237" s="313"/>
      <c r="H237" s="314"/>
    </row>
  </sheetData>
  <mergeCells count="133">
    <mergeCell ref="A7:H7"/>
    <mergeCell ref="B8:F8"/>
    <mergeCell ref="A29:H29"/>
    <mergeCell ref="A6:H6"/>
    <mergeCell ref="A19:H19"/>
    <mergeCell ref="A9:A12"/>
    <mergeCell ref="B9:B11"/>
    <mergeCell ref="C9:E9"/>
    <mergeCell ref="F9:F11"/>
    <mergeCell ref="C10:C11"/>
    <mergeCell ref="D10:D11"/>
    <mergeCell ref="E10:E11"/>
    <mergeCell ref="G10:G12"/>
    <mergeCell ref="H10:H12"/>
    <mergeCell ref="G32:G34"/>
    <mergeCell ref="H32:H34"/>
    <mergeCell ref="A41:H41"/>
    <mergeCell ref="A51:H51"/>
    <mergeCell ref="B52:F52"/>
    <mergeCell ref="B30:F30"/>
    <mergeCell ref="A31:A34"/>
    <mergeCell ref="B31:B33"/>
    <mergeCell ref="C31:E31"/>
    <mergeCell ref="F31:F33"/>
    <mergeCell ref="C32:C33"/>
    <mergeCell ref="D32:D33"/>
    <mergeCell ref="E32:E33"/>
    <mergeCell ref="G54:G56"/>
    <mergeCell ref="H54:H56"/>
    <mergeCell ref="A62:H62"/>
    <mergeCell ref="A71:H71"/>
    <mergeCell ref="B72:F72"/>
    <mergeCell ref="A53:A56"/>
    <mergeCell ref="B53:B55"/>
    <mergeCell ref="C53:E53"/>
    <mergeCell ref="F53:F55"/>
    <mergeCell ref="C54:C55"/>
    <mergeCell ref="D54:D55"/>
    <mergeCell ref="E54:E55"/>
    <mergeCell ref="G74:G76"/>
    <mergeCell ref="H74:H76"/>
    <mergeCell ref="A82:H82"/>
    <mergeCell ref="A91:H91"/>
    <mergeCell ref="B92:F92"/>
    <mergeCell ref="A73:A76"/>
    <mergeCell ref="B73:B75"/>
    <mergeCell ref="C73:E73"/>
    <mergeCell ref="F73:F75"/>
    <mergeCell ref="C74:C75"/>
    <mergeCell ref="D74:D75"/>
    <mergeCell ref="E74:E75"/>
    <mergeCell ref="G94:G96"/>
    <mergeCell ref="H94:H96"/>
    <mergeCell ref="A102:H102"/>
    <mergeCell ref="A112:H112"/>
    <mergeCell ref="B113:F113"/>
    <mergeCell ref="A93:A96"/>
    <mergeCell ref="B93:B95"/>
    <mergeCell ref="C93:E93"/>
    <mergeCell ref="F93:F95"/>
    <mergeCell ref="C94:C95"/>
    <mergeCell ref="D94:D95"/>
    <mergeCell ref="E94:E95"/>
    <mergeCell ref="G115:G117"/>
    <mergeCell ref="H115:H117"/>
    <mergeCell ref="A124:H124"/>
    <mergeCell ref="A134:H134"/>
    <mergeCell ref="B135:F135"/>
    <mergeCell ref="A114:A117"/>
    <mergeCell ref="B114:B116"/>
    <mergeCell ref="C114:E114"/>
    <mergeCell ref="F114:F116"/>
    <mergeCell ref="C115:C116"/>
    <mergeCell ref="D115:D116"/>
    <mergeCell ref="E115:E116"/>
    <mergeCell ref="G137:G139"/>
    <mergeCell ref="H137:H139"/>
    <mergeCell ref="A146:H146"/>
    <mergeCell ref="A155:H155"/>
    <mergeCell ref="B156:F156"/>
    <mergeCell ref="A136:A139"/>
    <mergeCell ref="B136:B138"/>
    <mergeCell ref="C136:E136"/>
    <mergeCell ref="F136:F138"/>
    <mergeCell ref="C137:C138"/>
    <mergeCell ref="D137:D138"/>
    <mergeCell ref="E137:E138"/>
    <mergeCell ref="G158:G160"/>
    <mergeCell ref="H158:H160"/>
    <mergeCell ref="A167:H167"/>
    <mergeCell ref="A177:H177"/>
    <mergeCell ref="B178:F178"/>
    <mergeCell ref="A157:A160"/>
    <mergeCell ref="B157:B159"/>
    <mergeCell ref="C157:E157"/>
    <mergeCell ref="F157:F159"/>
    <mergeCell ref="C158:C159"/>
    <mergeCell ref="D158:D159"/>
    <mergeCell ref="E158:E159"/>
    <mergeCell ref="A188:H188"/>
    <mergeCell ref="A198:H198"/>
    <mergeCell ref="B199:F199"/>
    <mergeCell ref="A179:A182"/>
    <mergeCell ref="B179:B181"/>
    <mergeCell ref="C179:E179"/>
    <mergeCell ref="F179:F181"/>
    <mergeCell ref="C180:C181"/>
    <mergeCell ref="D180:D181"/>
    <mergeCell ref="E180:E181"/>
    <mergeCell ref="G2:H3"/>
    <mergeCell ref="A236:H236"/>
    <mergeCell ref="A232:H232"/>
    <mergeCell ref="A233:H233"/>
    <mergeCell ref="A234:H234"/>
    <mergeCell ref="A235:H235"/>
    <mergeCell ref="A226:H226"/>
    <mergeCell ref="A227:H227"/>
    <mergeCell ref="A228:H228"/>
    <mergeCell ref="A229:H229"/>
    <mergeCell ref="A230:H230"/>
    <mergeCell ref="A231:H231"/>
    <mergeCell ref="G201:G203"/>
    <mergeCell ref="H201:H203"/>
    <mergeCell ref="A209:H209"/>
    <mergeCell ref="A200:A203"/>
    <mergeCell ref="B200:B202"/>
    <mergeCell ref="C200:E200"/>
    <mergeCell ref="F200:F202"/>
    <mergeCell ref="C201:C202"/>
    <mergeCell ref="D201:D202"/>
    <mergeCell ref="E201:E202"/>
    <mergeCell ref="G180:G182"/>
    <mergeCell ref="H180:H182"/>
  </mergeCells>
  <pageMargins left="0.31496062992125984" right="0.31496062992125984" top="0.74803149606299213" bottom="0" header="0.31496062992125984" footer="0.31496062992125984"/>
  <pageSetup paperSize="9" scale="83" orientation="landscape" r:id="rId1"/>
  <rowBreaks count="1" manualBreakCount="1">
    <brk id="78"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opLeftCell="A37" workbookViewId="0">
      <selection activeCell="A37" sqref="A1:XFD1048576"/>
    </sheetView>
  </sheetViews>
  <sheetFormatPr defaultColWidth="9.140625" defaultRowHeight="16.5" x14ac:dyDescent="0.3"/>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x14ac:dyDescent="0.3">
      <c r="A1" s="86"/>
      <c r="B1" s="87"/>
      <c r="C1" s="88"/>
      <c r="D1" s="88"/>
      <c r="E1" s="88"/>
      <c r="F1" s="88"/>
      <c r="G1" s="88"/>
      <c r="H1" s="88"/>
      <c r="I1" s="6"/>
    </row>
    <row r="2" spans="1:9" ht="21" customHeight="1" x14ac:dyDescent="0.3">
      <c r="A2" s="374" t="s">
        <v>46</v>
      </c>
      <c r="B2" s="374"/>
      <c r="C2" s="374"/>
      <c r="D2" s="374"/>
      <c r="E2" s="374"/>
      <c r="F2" s="374"/>
      <c r="G2" s="374"/>
      <c r="H2" s="374"/>
      <c r="I2" s="374"/>
    </row>
    <row r="3" spans="1:9" ht="25.5" customHeight="1" x14ac:dyDescent="0.3">
      <c r="A3" s="86"/>
      <c r="B3" s="89"/>
      <c r="C3" s="406" t="s">
        <v>0</v>
      </c>
      <c r="D3" s="406"/>
      <c r="E3" s="406"/>
      <c r="F3" s="406"/>
      <c r="G3" s="406"/>
      <c r="H3" s="88"/>
      <c r="I3" s="6"/>
    </row>
    <row r="4" spans="1:9" s="85" customFormat="1" x14ac:dyDescent="0.3">
      <c r="A4" s="377" t="s">
        <v>1</v>
      </c>
      <c r="B4" s="408" t="s">
        <v>2</v>
      </c>
      <c r="C4" s="376" t="s">
        <v>3</v>
      </c>
      <c r="D4" s="407" t="s">
        <v>4</v>
      </c>
      <c r="E4" s="407" t="s">
        <v>5</v>
      </c>
      <c r="F4" s="411" t="s">
        <v>6</v>
      </c>
      <c r="G4" s="407" t="s">
        <v>7</v>
      </c>
      <c r="H4" s="375" t="s">
        <v>8</v>
      </c>
      <c r="I4" s="375" t="s">
        <v>9</v>
      </c>
    </row>
    <row r="5" spans="1:9" s="85" customFormat="1" ht="4.5" customHeight="1" x14ac:dyDescent="0.3">
      <c r="A5" s="377"/>
      <c r="B5" s="408"/>
      <c r="C5" s="376"/>
      <c r="D5" s="407"/>
      <c r="E5" s="407"/>
      <c r="F5" s="411"/>
      <c r="G5" s="407"/>
      <c r="H5" s="375"/>
      <c r="I5" s="375"/>
    </row>
    <row r="6" spans="1:9" s="85" customFormat="1" x14ac:dyDescent="0.3">
      <c r="A6" s="377"/>
      <c r="B6" s="90" t="s">
        <v>10</v>
      </c>
      <c r="C6" s="376"/>
      <c r="D6" s="91" t="s">
        <v>10</v>
      </c>
      <c r="E6" s="91" t="s">
        <v>10</v>
      </c>
      <c r="F6" s="92" t="s">
        <v>10</v>
      </c>
      <c r="G6" s="91" t="s">
        <v>11</v>
      </c>
      <c r="H6" s="375"/>
      <c r="I6" s="375"/>
    </row>
    <row r="7" spans="1:9" s="12" customFormat="1" ht="30.75" customHeight="1" x14ac:dyDescent="0.25">
      <c r="A7" s="93" t="s">
        <v>48</v>
      </c>
      <c r="B7" s="94">
        <v>200</v>
      </c>
      <c r="C7" s="15">
        <v>34.450000000000003</v>
      </c>
      <c r="D7" s="16">
        <v>19</v>
      </c>
      <c r="E7" s="16">
        <v>32</v>
      </c>
      <c r="F7" s="16">
        <v>40</v>
      </c>
      <c r="G7" s="16">
        <v>520</v>
      </c>
      <c r="H7" s="14" t="s">
        <v>266</v>
      </c>
      <c r="I7" s="18"/>
    </row>
    <row r="8" spans="1:9" s="2" customFormat="1" ht="31.5" customHeight="1" x14ac:dyDescent="0.25">
      <c r="A8" s="95" t="s">
        <v>32</v>
      </c>
      <c r="B8" s="18">
        <v>20</v>
      </c>
      <c r="C8" s="15">
        <v>11.77</v>
      </c>
      <c r="D8" s="15">
        <v>5.12</v>
      </c>
      <c r="E8" s="15">
        <v>5.22</v>
      </c>
      <c r="F8" s="15">
        <v>0</v>
      </c>
      <c r="G8" s="15">
        <v>68.599999999999994</v>
      </c>
      <c r="H8" s="18" t="s">
        <v>12</v>
      </c>
      <c r="I8" s="18" t="s">
        <v>13</v>
      </c>
    </row>
    <row r="9" spans="1:9" ht="22.5" customHeight="1" x14ac:dyDescent="0.3">
      <c r="A9" s="95" t="s">
        <v>14</v>
      </c>
      <c r="B9" s="20">
        <v>10</v>
      </c>
      <c r="C9" s="15">
        <v>5.34</v>
      </c>
      <c r="D9" s="15">
        <v>0.1</v>
      </c>
      <c r="E9" s="15">
        <v>7.3</v>
      </c>
      <c r="F9" s="15">
        <v>0.1</v>
      </c>
      <c r="G9" s="15">
        <v>66.099999999999994</v>
      </c>
      <c r="H9" s="96" t="s">
        <v>12</v>
      </c>
      <c r="I9" s="18" t="s">
        <v>15</v>
      </c>
    </row>
    <row r="10" spans="1:9" ht="24" customHeight="1" x14ac:dyDescent="0.3">
      <c r="A10" s="95" t="s">
        <v>16</v>
      </c>
      <c r="B10" s="18">
        <v>60</v>
      </c>
      <c r="C10" s="15">
        <v>4.7</v>
      </c>
      <c r="D10" s="15">
        <v>2.8</v>
      </c>
      <c r="E10" s="15">
        <v>0.8</v>
      </c>
      <c r="F10" s="15">
        <v>20</v>
      </c>
      <c r="G10" s="15">
        <v>105.6</v>
      </c>
      <c r="H10" s="96" t="s">
        <v>17</v>
      </c>
      <c r="I10" s="18">
        <v>125</v>
      </c>
    </row>
    <row r="11" spans="1:9" ht="29.25" customHeight="1" x14ac:dyDescent="0.3">
      <c r="A11" s="93" t="s">
        <v>49</v>
      </c>
      <c r="B11" s="18">
        <v>200</v>
      </c>
      <c r="C11" s="15">
        <v>16.760000000000002</v>
      </c>
      <c r="D11" s="15">
        <v>4.5999999999999996</v>
      </c>
      <c r="E11" s="15">
        <v>4.4000000000000004</v>
      </c>
      <c r="F11" s="15">
        <v>12.5</v>
      </c>
      <c r="G11" s="15">
        <v>107.2</v>
      </c>
      <c r="H11" s="18" t="s">
        <v>12</v>
      </c>
      <c r="I11" s="18" t="s">
        <v>50</v>
      </c>
    </row>
    <row r="12" spans="1:9" ht="18" customHeight="1" x14ac:dyDescent="0.3">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x14ac:dyDescent="0.3">
      <c r="A13" s="405" t="s">
        <v>19</v>
      </c>
      <c r="B13" s="405"/>
      <c r="C13" s="405"/>
      <c r="D13" s="405"/>
      <c r="E13" s="405"/>
      <c r="F13" s="405"/>
      <c r="G13" s="405"/>
      <c r="H13" s="405"/>
      <c r="I13" s="405"/>
    </row>
    <row r="14" spans="1:9" s="8" customFormat="1" ht="46.5" customHeight="1" x14ac:dyDescent="0.25">
      <c r="A14" s="93" t="s">
        <v>51</v>
      </c>
      <c r="B14" s="31">
        <v>60</v>
      </c>
      <c r="C14" s="32">
        <v>5</v>
      </c>
      <c r="D14" s="32">
        <v>0.6</v>
      </c>
      <c r="E14" s="32">
        <v>3.1</v>
      </c>
      <c r="F14" s="32">
        <v>1.8</v>
      </c>
      <c r="G14" s="32">
        <v>37.6</v>
      </c>
      <c r="H14" s="31" t="s">
        <v>12</v>
      </c>
      <c r="I14" s="31" t="s">
        <v>22</v>
      </c>
    </row>
    <row r="15" spans="1:9" ht="33" customHeight="1" x14ac:dyDescent="0.3">
      <c r="A15" s="100" t="s">
        <v>20</v>
      </c>
      <c r="B15" s="18">
        <v>250</v>
      </c>
      <c r="C15" s="15">
        <v>15</v>
      </c>
      <c r="D15" s="15">
        <v>4.37</v>
      </c>
      <c r="E15" s="15">
        <v>7.93</v>
      </c>
      <c r="F15" s="15">
        <v>6.6</v>
      </c>
      <c r="G15" s="27">
        <v>114.3</v>
      </c>
      <c r="H15" s="34" t="s">
        <v>21</v>
      </c>
      <c r="I15" s="18">
        <v>187</v>
      </c>
    </row>
    <row r="16" spans="1:9" ht="23.25" customHeight="1" x14ac:dyDescent="0.3">
      <c r="A16" s="95" t="s">
        <v>53</v>
      </c>
      <c r="B16" s="18">
        <v>150</v>
      </c>
      <c r="C16" s="15">
        <v>10</v>
      </c>
      <c r="D16" s="15">
        <v>5.3</v>
      </c>
      <c r="E16" s="15">
        <v>5.5</v>
      </c>
      <c r="F16" s="15">
        <v>32.700000000000003</v>
      </c>
      <c r="G16" s="15">
        <v>202</v>
      </c>
      <c r="H16" s="18" t="s">
        <v>12</v>
      </c>
      <c r="I16" s="18" t="s">
        <v>54</v>
      </c>
    </row>
    <row r="17" spans="1:9" ht="22.5" customHeight="1" x14ac:dyDescent="0.3">
      <c r="A17" s="95" t="s">
        <v>58</v>
      </c>
      <c r="B17" s="96">
        <v>100</v>
      </c>
      <c r="C17" s="96">
        <v>35</v>
      </c>
      <c r="D17" s="101">
        <v>14.3</v>
      </c>
      <c r="E17" s="101">
        <v>14.52</v>
      </c>
      <c r="F17" s="101">
        <v>8.0299999999999994</v>
      </c>
      <c r="G17" s="101">
        <v>220</v>
      </c>
      <c r="H17" s="96" t="s">
        <v>12</v>
      </c>
      <c r="I17" s="18" t="s">
        <v>57</v>
      </c>
    </row>
    <row r="18" spans="1:9" ht="25.5" customHeight="1" x14ac:dyDescent="0.3">
      <c r="A18" s="95" t="s">
        <v>23</v>
      </c>
      <c r="B18" s="102">
        <v>200</v>
      </c>
      <c r="C18" s="103">
        <v>5</v>
      </c>
      <c r="D18" s="103">
        <v>0.6</v>
      </c>
      <c r="E18" s="103">
        <v>0</v>
      </c>
      <c r="F18" s="103">
        <v>22.8</v>
      </c>
      <c r="G18" s="103">
        <v>93.2</v>
      </c>
      <c r="H18" s="96" t="s">
        <v>12</v>
      </c>
      <c r="I18" s="29" t="s">
        <v>24</v>
      </c>
    </row>
    <row r="19" spans="1:9" ht="33" x14ac:dyDescent="0.3">
      <c r="A19" s="100" t="s">
        <v>25</v>
      </c>
      <c r="B19" s="104">
        <v>80</v>
      </c>
      <c r="C19" s="105">
        <v>1.5</v>
      </c>
      <c r="D19" s="105">
        <v>6.5</v>
      </c>
      <c r="E19" s="105">
        <v>0.8</v>
      </c>
      <c r="F19" s="105">
        <v>33.799999999999997</v>
      </c>
      <c r="G19" s="105">
        <v>177.6</v>
      </c>
      <c r="H19" s="106" t="s">
        <v>26</v>
      </c>
      <c r="I19" s="31">
        <v>13003</v>
      </c>
    </row>
    <row r="20" spans="1:9" ht="30.75" customHeight="1" x14ac:dyDescent="0.3">
      <c r="A20" s="100" t="s">
        <v>41</v>
      </c>
      <c r="B20" s="96">
        <v>30</v>
      </c>
      <c r="C20" s="101">
        <v>1.5</v>
      </c>
      <c r="D20" s="101">
        <v>2.4</v>
      </c>
      <c r="E20" s="101">
        <v>0.3</v>
      </c>
      <c r="F20" s="101">
        <v>14.6</v>
      </c>
      <c r="G20" s="101">
        <v>72.599999999999994</v>
      </c>
      <c r="H20" s="107" t="s">
        <v>26</v>
      </c>
      <c r="I20" s="31">
        <v>13002</v>
      </c>
    </row>
    <row r="21" spans="1:9" ht="19.5" customHeight="1" x14ac:dyDescent="0.3">
      <c r="A21" s="108" t="s">
        <v>27</v>
      </c>
      <c r="B21" s="109"/>
      <c r="C21" s="37">
        <f>SUM(C14:C20)</f>
        <v>73</v>
      </c>
      <c r="D21" s="110">
        <f>SUM(D14:D20)</f>
        <v>34.07</v>
      </c>
      <c r="E21" s="110">
        <f>SUM(E14:E20)</f>
        <v>32.15</v>
      </c>
      <c r="F21" s="110">
        <f>SUM(F14:F20)</f>
        <v>120.33</v>
      </c>
      <c r="G21" s="110">
        <f>SUM(G14:G20)</f>
        <v>917.30000000000007</v>
      </c>
      <c r="H21" s="111"/>
      <c r="I21" s="112"/>
    </row>
    <row r="22" spans="1:9" x14ac:dyDescent="0.3">
      <c r="A22" s="113" t="s">
        <v>42</v>
      </c>
      <c r="B22" s="114"/>
      <c r="C22" s="40">
        <f>C12+C21</f>
        <v>146.02000000000001</v>
      </c>
      <c r="D22" s="115">
        <f>D12+D21</f>
        <v>65.69</v>
      </c>
      <c r="E22" s="115">
        <f>E12+E21</f>
        <v>81.86999999999999</v>
      </c>
      <c r="F22" s="115">
        <f>F12+F21</f>
        <v>192.93</v>
      </c>
      <c r="G22" s="115">
        <f>G12+G21</f>
        <v>1784.8000000000002</v>
      </c>
      <c r="H22" s="114"/>
      <c r="I22" s="116"/>
    </row>
    <row r="23" spans="1:9" x14ac:dyDescent="0.3">
      <c r="A23" s="86"/>
      <c r="B23" s="87"/>
      <c r="C23" s="88"/>
      <c r="D23" s="88"/>
      <c r="E23" s="88"/>
      <c r="F23" s="88"/>
      <c r="G23" s="88"/>
      <c r="H23" s="88"/>
      <c r="I23" s="6"/>
    </row>
    <row r="24" spans="1:9" x14ac:dyDescent="0.3">
      <c r="A24" s="412" t="s">
        <v>47</v>
      </c>
      <c r="B24" s="412"/>
      <c r="C24" s="412"/>
      <c r="D24" s="412"/>
      <c r="E24" s="412"/>
      <c r="F24" s="412"/>
      <c r="G24" s="412"/>
      <c r="H24" s="412"/>
      <c r="I24" s="412"/>
    </row>
    <row r="25" spans="1:9" x14ac:dyDescent="0.3">
      <c r="A25" s="86"/>
      <c r="B25" s="89"/>
      <c r="C25" s="406" t="s">
        <v>0</v>
      </c>
      <c r="D25" s="406"/>
      <c r="E25" s="406"/>
      <c r="F25" s="406"/>
      <c r="G25" s="406"/>
      <c r="H25" s="88"/>
      <c r="I25" s="6"/>
    </row>
    <row r="26" spans="1:9" x14ac:dyDescent="0.3">
      <c r="A26" s="377" t="s">
        <v>1</v>
      </c>
      <c r="B26" s="408" t="s">
        <v>2</v>
      </c>
      <c r="C26" s="376" t="s">
        <v>3</v>
      </c>
      <c r="D26" s="407" t="s">
        <v>4</v>
      </c>
      <c r="E26" s="407" t="s">
        <v>5</v>
      </c>
      <c r="F26" s="411" t="s">
        <v>6</v>
      </c>
      <c r="G26" s="407" t="s">
        <v>7</v>
      </c>
      <c r="H26" s="375" t="s">
        <v>8</v>
      </c>
      <c r="I26" s="375" t="s">
        <v>9</v>
      </c>
    </row>
    <row r="27" spans="1:9" x14ac:dyDescent="0.3">
      <c r="A27" s="377"/>
      <c r="B27" s="408"/>
      <c r="C27" s="376"/>
      <c r="D27" s="407"/>
      <c r="E27" s="407"/>
      <c r="F27" s="411"/>
      <c r="G27" s="407"/>
      <c r="H27" s="375"/>
      <c r="I27" s="375"/>
    </row>
    <row r="28" spans="1:9" x14ac:dyDescent="0.3">
      <c r="A28" s="409"/>
      <c r="B28" s="109" t="s">
        <v>10</v>
      </c>
      <c r="C28" s="410"/>
      <c r="D28" s="111" t="s">
        <v>10</v>
      </c>
      <c r="E28" s="111" t="s">
        <v>10</v>
      </c>
      <c r="F28" s="117" t="s">
        <v>10</v>
      </c>
      <c r="G28" s="91" t="s">
        <v>11</v>
      </c>
      <c r="H28" s="375"/>
      <c r="I28" s="375"/>
    </row>
    <row r="29" spans="1:9" ht="21.75" customHeight="1" x14ac:dyDescent="0.3">
      <c r="A29" s="118" t="s">
        <v>48</v>
      </c>
      <c r="B29" s="14">
        <v>200</v>
      </c>
      <c r="C29" s="15">
        <f>C7</f>
        <v>34.450000000000003</v>
      </c>
      <c r="D29" s="16">
        <v>19</v>
      </c>
      <c r="E29" s="16">
        <v>32</v>
      </c>
      <c r="F29" s="16">
        <v>40</v>
      </c>
      <c r="G29" s="16">
        <v>520</v>
      </c>
      <c r="H29" s="14" t="s">
        <v>260</v>
      </c>
      <c r="I29" s="18"/>
    </row>
    <row r="30" spans="1:9" ht="21" customHeight="1" x14ac:dyDescent="0.3">
      <c r="A30" s="95" t="s">
        <v>32</v>
      </c>
      <c r="B30" s="18">
        <v>20</v>
      </c>
      <c r="C30" s="15">
        <f>C8</f>
        <v>11.77</v>
      </c>
      <c r="D30" s="15">
        <v>5.12</v>
      </c>
      <c r="E30" s="15">
        <v>5.22</v>
      </c>
      <c r="F30" s="15">
        <v>0</v>
      </c>
      <c r="G30" s="15">
        <v>68.599999999999994</v>
      </c>
      <c r="H30" s="18" t="s">
        <v>12</v>
      </c>
      <c r="I30" s="18" t="s">
        <v>13</v>
      </c>
    </row>
    <row r="31" spans="1:9" ht="23.25" customHeight="1" x14ac:dyDescent="0.3">
      <c r="A31" s="95" t="s">
        <v>14</v>
      </c>
      <c r="B31" s="20">
        <v>10</v>
      </c>
      <c r="C31" s="15">
        <f>C9</f>
        <v>5.34</v>
      </c>
      <c r="D31" s="15">
        <v>0.1</v>
      </c>
      <c r="E31" s="15">
        <v>7.3</v>
      </c>
      <c r="F31" s="15">
        <v>0.1</v>
      </c>
      <c r="G31" s="15">
        <v>66.099999999999994</v>
      </c>
      <c r="H31" s="18" t="s">
        <v>12</v>
      </c>
      <c r="I31" s="18" t="s">
        <v>15</v>
      </c>
    </row>
    <row r="32" spans="1:9" ht="24.75" customHeight="1" x14ac:dyDescent="0.3">
      <c r="A32" s="95" t="s">
        <v>16</v>
      </c>
      <c r="B32" s="18">
        <v>40</v>
      </c>
      <c r="C32" s="15">
        <f>C10</f>
        <v>4.7</v>
      </c>
      <c r="D32" s="15">
        <v>2.8</v>
      </c>
      <c r="E32" s="15">
        <v>0.8</v>
      </c>
      <c r="F32" s="15">
        <v>20</v>
      </c>
      <c r="G32" s="15">
        <v>105.6</v>
      </c>
      <c r="H32" s="18" t="s">
        <v>17</v>
      </c>
      <c r="I32" s="18">
        <v>125</v>
      </c>
    </row>
    <row r="33" spans="1:9" ht="22.5" customHeight="1" x14ac:dyDescent="0.3">
      <c r="A33" s="118" t="s">
        <v>49</v>
      </c>
      <c r="B33" s="18">
        <v>200</v>
      </c>
      <c r="C33" s="15">
        <f>C11</f>
        <v>16.760000000000002</v>
      </c>
      <c r="D33" s="15">
        <v>4.5999999999999996</v>
      </c>
      <c r="E33" s="15">
        <v>4.4000000000000004</v>
      </c>
      <c r="F33" s="15">
        <v>12.5</v>
      </c>
      <c r="G33" s="15">
        <v>107.2</v>
      </c>
      <c r="H33" s="18" t="s">
        <v>12</v>
      </c>
      <c r="I33" s="18" t="s">
        <v>50</v>
      </c>
    </row>
    <row r="34" spans="1:9" ht="21.75" customHeight="1" x14ac:dyDescent="0.3">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x14ac:dyDescent="0.3">
      <c r="A35" s="405" t="s">
        <v>19</v>
      </c>
      <c r="B35" s="405"/>
      <c r="C35" s="405"/>
      <c r="D35" s="405"/>
      <c r="E35" s="405"/>
      <c r="F35" s="405"/>
      <c r="G35" s="405"/>
      <c r="H35" s="405"/>
      <c r="I35" s="405"/>
    </row>
    <row r="36" spans="1:9" ht="49.5" x14ac:dyDescent="0.3">
      <c r="A36" s="118" t="s">
        <v>51</v>
      </c>
      <c r="B36" s="18">
        <v>100</v>
      </c>
      <c r="C36" s="15">
        <f>C14</f>
        <v>5</v>
      </c>
      <c r="D36" s="15">
        <v>0.99</v>
      </c>
      <c r="E36" s="15">
        <v>5.15</v>
      </c>
      <c r="F36" s="15">
        <v>3</v>
      </c>
      <c r="G36" s="32">
        <v>62.42</v>
      </c>
      <c r="H36" s="31" t="s">
        <v>12</v>
      </c>
      <c r="I36" s="31" t="s">
        <v>22</v>
      </c>
    </row>
    <row r="37" spans="1:9" ht="33" x14ac:dyDescent="0.3">
      <c r="A37" s="100" t="s">
        <v>20</v>
      </c>
      <c r="B37" s="18">
        <v>300</v>
      </c>
      <c r="C37" s="15">
        <f t="shared" ref="C37:C42" si="0">C15</f>
        <v>15</v>
      </c>
      <c r="D37" s="15">
        <v>4.37</v>
      </c>
      <c r="E37" s="15">
        <v>7.93</v>
      </c>
      <c r="F37" s="15">
        <v>6.6</v>
      </c>
      <c r="G37" s="27">
        <v>114.3</v>
      </c>
      <c r="H37" s="34" t="s">
        <v>21</v>
      </c>
      <c r="I37" s="18">
        <v>187</v>
      </c>
    </row>
    <row r="38" spans="1:9" ht="25.5" customHeight="1" x14ac:dyDescent="0.3">
      <c r="A38" s="95" t="s">
        <v>53</v>
      </c>
      <c r="B38" s="18">
        <v>180</v>
      </c>
      <c r="C38" s="15">
        <f t="shared" si="0"/>
        <v>10</v>
      </c>
      <c r="D38" s="15">
        <v>7.1</v>
      </c>
      <c r="E38" s="15">
        <v>7.4</v>
      </c>
      <c r="F38" s="15">
        <v>43.7</v>
      </c>
      <c r="G38" s="15">
        <v>269.3</v>
      </c>
      <c r="H38" s="18" t="s">
        <v>12</v>
      </c>
      <c r="I38" s="18" t="s">
        <v>54</v>
      </c>
    </row>
    <row r="39" spans="1:9" ht="31.5" customHeight="1" x14ac:dyDescent="0.3">
      <c r="A39" s="95" t="s">
        <v>58</v>
      </c>
      <c r="B39" s="18">
        <v>100</v>
      </c>
      <c r="C39" s="32">
        <f t="shared" si="0"/>
        <v>35</v>
      </c>
      <c r="D39" s="15">
        <v>14.3</v>
      </c>
      <c r="E39" s="15">
        <v>14.52</v>
      </c>
      <c r="F39" s="15">
        <v>8.0299999999999994</v>
      </c>
      <c r="G39" s="15">
        <v>220</v>
      </c>
      <c r="H39" s="18" t="s">
        <v>12</v>
      </c>
      <c r="I39" s="18" t="s">
        <v>57</v>
      </c>
    </row>
    <row r="40" spans="1:9" ht="25.5" customHeight="1" x14ac:dyDescent="0.3">
      <c r="A40" s="95" t="s">
        <v>23</v>
      </c>
      <c r="B40" s="29">
        <v>200</v>
      </c>
      <c r="C40" s="32">
        <f t="shared" si="0"/>
        <v>5</v>
      </c>
      <c r="D40" s="30">
        <v>0.6</v>
      </c>
      <c r="E40" s="30">
        <v>0</v>
      </c>
      <c r="F40" s="30">
        <v>22.8</v>
      </c>
      <c r="G40" s="30">
        <v>93.2</v>
      </c>
      <c r="H40" s="18" t="s">
        <v>12</v>
      </c>
      <c r="I40" s="29" t="s">
        <v>24</v>
      </c>
    </row>
    <row r="41" spans="1:9" ht="38.25" customHeight="1" x14ac:dyDescent="0.3">
      <c r="A41" s="100" t="s">
        <v>25</v>
      </c>
      <c r="B41" s="31">
        <v>80</v>
      </c>
      <c r="C41" s="32">
        <f t="shared" si="0"/>
        <v>1.5</v>
      </c>
      <c r="D41" s="32">
        <v>6.5</v>
      </c>
      <c r="E41" s="32">
        <v>0.8</v>
      </c>
      <c r="F41" s="32">
        <v>33.799999999999997</v>
      </c>
      <c r="G41" s="32">
        <v>177.6</v>
      </c>
      <c r="H41" s="33" t="s">
        <v>26</v>
      </c>
      <c r="I41" s="31">
        <v>13003</v>
      </c>
    </row>
    <row r="42" spans="1:9" ht="36.75" customHeight="1" x14ac:dyDescent="0.3">
      <c r="A42" s="100" t="s">
        <v>41</v>
      </c>
      <c r="B42" s="18">
        <v>30</v>
      </c>
      <c r="C42" s="32">
        <f t="shared" si="0"/>
        <v>1.5</v>
      </c>
      <c r="D42" s="15">
        <v>2.4</v>
      </c>
      <c r="E42" s="15">
        <v>0.3</v>
      </c>
      <c r="F42" s="15">
        <v>14.6</v>
      </c>
      <c r="G42" s="15">
        <v>72.599999999999994</v>
      </c>
      <c r="H42" s="34" t="s">
        <v>26</v>
      </c>
      <c r="I42" s="31">
        <v>13002</v>
      </c>
    </row>
    <row r="43" spans="1:9" ht="21.75" customHeight="1" x14ac:dyDescent="0.3">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x14ac:dyDescent="0.25">
      <c r="A44" s="113" t="s">
        <v>42</v>
      </c>
      <c r="B44" s="16"/>
      <c r="C44" s="40">
        <f>C34+C43</f>
        <v>146.02000000000001</v>
      </c>
      <c r="D44" s="40">
        <f>D34+D43</f>
        <v>67.88</v>
      </c>
      <c r="E44" s="40">
        <f>E34+E43</f>
        <v>85.82</v>
      </c>
      <c r="F44" s="40">
        <f>F34+F43</f>
        <v>205.13</v>
      </c>
      <c r="G44" s="40">
        <f>G34+G43</f>
        <v>1876.92</v>
      </c>
      <c r="H44" s="16"/>
      <c r="I44" s="16"/>
    </row>
  </sheetData>
  <mergeCells count="24">
    <mergeCell ref="A24:I24"/>
    <mergeCell ref="C3:G3"/>
    <mergeCell ref="A4:A6"/>
    <mergeCell ref="F4:F5"/>
    <mergeCell ref="A2:I2"/>
    <mergeCell ref="G4:G5"/>
    <mergeCell ref="C4:C6"/>
    <mergeCell ref="I4:I6"/>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0"/>
  <sheetViews>
    <sheetView topLeftCell="A19"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80" t="s">
        <v>178</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179</v>
      </c>
      <c r="B4" s="400"/>
      <c r="C4" s="400"/>
      <c r="D4" s="400"/>
      <c r="E4" s="400"/>
      <c r="F4" s="400"/>
      <c r="G4" s="400"/>
      <c r="H4" s="400"/>
      <c r="I4" s="400"/>
      <c r="J4" s="400"/>
      <c r="K4" s="400"/>
      <c r="L4" s="400"/>
    </row>
    <row r="5" spans="1:12" ht="13.5" customHeight="1" x14ac:dyDescent="0.2">
      <c r="A5" s="381" t="s">
        <v>264</v>
      </c>
      <c r="B5" s="382"/>
      <c r="C5" s="382"/>
      <c r="D5" s="382"/>
      <c r="E5" s="382"/>
      <c r="F5" s="382"/>
      <c r="G5" s="382"/>
      <c r="H5" s="382"/>
      <c r="I5" s="382"/>
      <c r="J5" s="382"/>
      <c r="K5" s="382"/>
      <c r="L5" s="383"/>
    </row>
    <row r="6" spans="1:12" ht="15.75" customHeight="1" x14ac:dyDescent="0.2">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x14ac:dyDescent="0.2">
      <c r="A7" s="46" t="s">
        <v>168</v>
      </c>
      <c r="B7" s="47">
        <v>1</v>
      </c>
      <c r="C7" s="48">
        <v>1</v>
      </c>
      <c r="D7" s="49">
        <v>17</v>
      </c>
      <c r="E7" s="49">
        <f>D7/100*30+D7</f>
        <v>22.1</v>
      </c>
      <c r="F7" s="50">
        <f>(B7*E7)/1000</f>
        <v>2.2100000000000002E-2</v>
      </c>
      <c r="G7" s="51"/>
      <c r="H7" s="52"/>
      <c r="I7" s="52"/>
      <c r="J7" s="52"/>
      <c r="K7" s="52"/>
      <c r="L7" s="52"/>
    </row>
    <row r="8" spans="1:12" ht="15.75" customHeight="1" x14ac:dyDescent="0.2">
      <c r="A8" s="46" t="s">
        <v>142</v>
      </c>
      <c r="B8" s="47">
        <v>5</v>
      </c>
      <c r="C8" s="48">
        <v>5</v>
      </c>
      <c r="D8" s="49">
        <v>395.5</v>
      </c>
      <c r="E8" s="49">
        <f>D8/100*30+D8</f>
        <v>514.15</v>
      </c>
      <c r="F8" s="50">
        <f>(B8*E8)/1000</f>
        <v>2.5707499999999999</v>
      </c>
      <c r="G8" s="51"/>
      <c r="H8" s="52"/>
      <c r="I8" s="52"/>
      <c r="J8" s="52"/>
      <c r="K8" s="52"/>
      <c r="L8" s="52"/>
    </row>
    <row r="9" spans="1:12" ht="13.5" customHeight="1" x14ac:dyDescent="0.2">
      <c r="A9" s="53" t="s">
        <v>143</v>
      </c>
      <c r="B9" s="47"/>
      <c r="C9" s="381" t="s">
        <v>29</v>
      </c>
      <c r="D9" s="382"/>
      <c r="E9" s="382"/>
      <c r="F9" s="383"/>
      <c r="G9" s="54">
        <f>F6+F7+F8</f>
        <v>34.450960000000002</v>
      </c>
      <c r="H9" s="52">
        <v>5.34</v>
      </c>
      <c r="I9" s="52">
        <v>11.23</v>
      </c>
      <c r="J9" s="52">
        <v>35.1</v>
      </c>
      <c r="K9" s="52">
        <v>263</v>
      </c>
      <c r="L9" s="52">
        <v>1.23</v>
      </c>
    </row>
    <row r="10" spans="1:12" s="55" customFormat="1" ht="19.5" customHeight="1" x14ac:dyDescent="0.25">
      <c r="A10" s="384" t="s">
        <v>149</v>
      </c>
      <c r="B10" s="384"/>
      <c r="C10" s="384"/>
      <c r="D10" s="384"/>
      <c r="E10" s="384"/>
      <c r="F10" s="384"/>
      <c r="G10" s="384"/>
      <c r="H10" s="384"/>
      <c r="I10" s="384"/>
      <c r="J10" s="384"/>
      <c r="K10" s="384"/>
      <c r="L10" s="384"/>
    </row>
    <row r="11" spans="1:12" s="55" customFormat="1" ht="19.5" customHeight="1" x14ac:dyDescent="0.25">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x14ac:dyDescent="0.25">
      <c r="A12" s="384" t="s">
        <v>144</v>
      </c>
      <c r="B12" s="384"/>
      <c r="C12" s="384"/>
      <c r="D12" s="384"/>
      <c r="E12" s="384"/>
      <c r="F12" s="384"/>
      <c r="G12" s="384"/>
      <c r="H12" s="384"/>
      <c r="I12" s="384"/>
      <c r="J12" s="384"/>
      <c r="K12" s="384"/>
      <c r="L12" s="384"/>
    </row>
    <row r="13" spans="1:12" s="55" customFormat="1" ht="19.5" customHeight="1" x14ac:dyDescent="0.25">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x14ac:dyDescent="0.2">
      <c r="A14" s="381" t="s">
        <v>49</v>
      </c>
      <c r="B14" s="382"/>
      <c r="C14" s="382"/>
      <c r="D14" s="382"/>
      <c r="E14" s="382"/>
      <c r="F14" s="382"/>
      <c r="G14" s="382"/>
      <c r="H14" s="382"/>
      <c r="I14" s="382"/>
      <c r="J14" s="382"/>
      <c r="K14" s="382"/>
      <c r="L14" s="383"/>
    </row>
    <row r="15" spans="1:12" ht="16.5" customHeight="1" x14ac:dyDescent="0.2">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x14ac:dyDescent="0.2">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x14ac:dyDescent="0.2">
      <c r="A17" s="121" t="s">
        <v>181</v>
      </c>
      <c r="B17" s="52">
        <v>5</v>
      </c>
      <c r="C17" s="122">
        <v>5</v>
      </c>
      <c r="D17" s="123">
        <v>270</v>
      </c>
      <c r="E17" s="49">
        <f>D17/100*30+D17</f>
        <v>351</v>
      </c>
      <c r="F17" s="50">
        <f>(B17*E17)/1000</f>
        <v>1.7549999999999999</v>
      </c>
      <c r="G17" s="62"/>
      <c r="H17" s="52"/>
      <c r="I17" s="52"/>
      <c r="J17" s="52"/>
      <c r="K17" s="52"/>
      <c r="L17" s="52"/>
    </row>
    <row r="18" spans="1:12" ht="13.5" customHeight="1" x14ac:dyDescent="0.2">
      <c r="A18" s="53" t="s">
        <v>143</v>
      </c>
      <c r="B18" s="47"/>
      <c r="C18" s="381">
        <v>200</v>
      </c>
      <c r="D18" s="382"/>
      <c r="E18" s="382"/>
      <c r="F18" s="383"/>
      <c r="G18" s="54">
        <f>F14+F15+F16+F17</f>
        <v>16.763499999999997</v>
      </c>
      <c r="H18" s="52">
        <v>5.34</v>
      </c>
      <c r="I18" s="52">
        <v>11.23</v>
      </c>
      <c r="J18" s="52">
        <v>35.1</v>
      </c>
      <c r="K18" s="52">
        <v>263</v>
      </c>
      <c r="L18" s="52">
        <v>1.23</v>
      </c>
    </row>
    <row r="19" spans="1:12" s="63" customFormat="1" ht="16.5" customHeight="1" x14ac:dyDescent="0.25">
      <c r="A19" s="391" t="s">
        <v>16</v>
      </c>
      <c r="B19" s="392"/>
      <c r="C19" s="392"/>
      <c r="D19" s="382"/>
      <c r="E19" s="382"/>
      <c r="F19" s="382"/>
      <c r="G19" s="382"/>
      <c r="H19" s="382"/>
      <c r="I19" s="382"/>
      <c r="J19" s="382"/>
      <c r="K19" s="382"/>
      <c r="L19" s="383"/>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x14ac:dyDescent="0.2">
      <c r="A21" s="402"/>
      <c r="B21" s="403"/>
      <c r="C21" s="403"/>
      <c r="D21" s="404"/>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x14ac:dyDescent="0.3">
      <c r="A22" s="386" t="s">
        <v>154</v>
      </c>
      <c r="B22" s="387"/>
      <c r="C22" s="387"/>
      <c r="D22" s="387"/>
      <c r="E22" s="387"/>
      <c r="F22" s="387"/>
      <c r="G22" s="387"/>
      <c r="H22" s="387"/>
      <c r="I22" s="387"/>
      <c r="J22" s="387"/>
      <c r="K22" s="387"/>
      <c r="L22" s="387"/>
    </row>
    <row r="23" spans="1:12" s="66" customFormat="1" x14ac:dyDescent="0.2">
      <c r="A23" s="381" t="s">
        <v>51</v>
      </c>
      <c r="B23" s="382"/>
      <c r="C23" s="382"/>
      <c r="D23" s="382"/>
      <c r="E23" s="382"/>
      <c r="F23" s="382"/>
      <c r="G23" s="382"/>
      <c r="H23" s="382"/>
      <c r="I23" s="382"/>
      <c r="J23" s="382"/>
      <c r="K23" s="382"/>
      <c r="L23" s="383"/>
    </row>
    <row r="24" spans="1:12" s="66" customFormat="1" x14ac:dyDescent="0.2">
      <c r="A24" s="124" t="s">
        <v>182</v>
      </c>
      <c r="B24" s="125">
        <v>67.8</v>
      </c>
      <c r="C24" s="125">
        <v>60</v>
      </c>
      <c r="D24" s="68">
        <v>75</v>
      </c>
      <c r="E24" s="52">
        <f>D24/100*35+D24</f>
        <v>101.25</v>
      </c>
      <c r="F24" s="51">
        <f>(B24*E24)/1000</f>
        <v>6.8647499999999999</v>
      </c>
      <c r="G24" s="51"/>
      <c r="H24" s="69"/>
      <c r="I24" s="69"/>
      <c r="J24" s="69"/>
      <c r="K24" s="69"/>
      <c r="L24" s="69"/>
    </row>
    <row r="25" spans="1:12" s="66" customFormat="1" x14ac:dyDescent="0.2">
      <c r="A25" s="124" t="s">
        <v>183</v>
      </c>
      <c r="B25" s="125">
        <v>67.8</v>
      </c>
      <c r="C25" s="125">
        <v>60</v>
      </c>
      <c r="D25" s="70">
        <v>60</v>
      </c>
      <c r="E25" s="52">
        <f>D25/100*35+D25</f>
        <v>81</v>
      </c>
      <c r="F25" s="51">
        <f>(B25*E25)/1000</f>
        <v>5.4918000000000005</v>
      </c>
      <c r="G25" s="62"/>
      <c r="H25" s="71"/>
      <c r="I25" s="71"/>
      <c r="J25" s="71"/>
      <c r="K25" s="71"/>
      <c r="L25" s="71"/>
    </row>
    <row r="26" spans="1:12" x14ac:dyDescent="0.2">
      <c r="A26" s="72" t="s">
        <v>143</v>
      </c>
      <c r="B26" s="389" t="s">
        <v>184</v>
      </c>
      <c r="C26" s="390"/>
      <c r="D26" s="52"/>
      <c r="E26" s="52"/>
      <c r="F26" s="51"/>
      <c r="G26" s="62">
        <v>10</v>
      </c>
      <c r="H26" s="41"/>
      <c r="I26" s="41"/>
      <c r="J26" s="41"/>
      <c r="K26" s="41"/>
      <c r="L26" s="41"/>
    </row>
    <row r="27" spans="1:12" ht="15.75" customHeight="1" x14ac:dyDescent="0.2">
      <c r="A27" s="381" t="s">
        <v>20</v>
      </c>
      <c r="B27" s="382"/>
      <c r="C27" s="382"/>
      <c r="D27" s="382"/>
      <c r="E27" s="382"/>
      <c r="F27" s="382"/>
      <c r="G27" s="382"/>
      <c r="H27" s="382"/>
      <c r="I27" s="382"/>
      <c r="J27" s="382"/>
      <c r="K27" s="382"/>
      <c r="L27" s="383"/>
    </row>
    <row r="28" spans="1:12" x14ac:dyDescent="0.2">
      <c r="A28" s="67" t="s">
        <v>169</v>
      </c>
      <c r="B28" s="52">
        <v>75</v>
      </c>
      <c r="C28" s="52">
        <v>60</v>
      </c>
      <c r="D28" s="52">
        <v>24</v>
      </c>
      <c r="E28" s="52">
        <f>D28/100*35+D28</f>
        <v>32.4</v>
      </c>
      <c r="F28" s="51">
        <f>(B28*E28)/1000</f>
        <v>2.4300000000000002</v>
      </c>
      <c r="G28" s="51"/>
      <c r="H28" s="41"/>
      <c r="I28" s="41"/>
      <c r="J28" s="41"/>
      <c r="K28" s="41"/>
      <c r="L28" s="41"/>
    </row>
    <row r="29" spans="1:12" x14ac:dyDescent="0.2">
      <c r="A29" s="67" t="s">
        <v>159</v>
      </c>
      <c r="B29" s="52">
        <v>50</v>
      </c>
      <c r="C29" s="52">
        <v>36</v>
      </c>
      <c r="D29" s="52">
        <v>45</v>
      </c>
      <c r="E29" s="52">
        <f t="shared" ref="E29:E35" si="0">D29/100*35+D29</f>
        <v>60.75</v>
      </c>
      <c r="F29" s="51">
        <f>(B29*E29)/1000</f>
        <v>3.0375000000000001</v>
      </c>
      <c r="G29" s="51"/>
      <c r="H29" s="41"/>
      <c r="I29" s="41"/>
      <c r="J29" s="41"/>
      <c r="K29" s="41"/>
      <c r="L29" s="41"/>
    </row>
    <row r="30" spans="1:12" x14ac:dyDescent="0.2">
      <c r="A30" s="67" t="s">
        <v>170</v>
      </c>
      <c r="B30" s="52">
        <v>15</v>
      </c>
      <c r="C30" s="52">
        <v>12.6</v>
      </c>
      <c r="D30" s="52">
        <v>24</v>
      </c>
      <c r="E30" s="52">
        <f t="shared" si="0"/>
        <v>32.4</v>
      </c>
      <c r="F30" s="51">
        <f t="shared" ref="F30:F36" si="1">(B30*E30)/1000</f>
        <v>0.48599999999999999</v>
      </c>
      <c r="G30" s="51"/>
      <c r="H30" s="41"/>
      <c r="I30" s="41"/>
      <c r="J30" s="41"/>
      <c r="K30" s="41"/>
      <c r="L30" s="41"/>
    </row>
    <row r="31" spans="1:12" x14ac:dyDescent="0.2">
      <c r="A31" s="67" t="s">
        <v>162</v>
      </c>
      <c r="B31" s="52">
        <v>20</v>
      </c>
      <c r="C31" s="52">
        <v>16</v>
      </c>
      <c r="D31" s="52">
        <v>30</v>
      </c>
      <c r="E31" s="52">
        <f t="shared" si="0"/>
        <v>40.5</v>
      </c>
      <c r="F31" s="51">
        <f t="shared" si="1"/>
        <v>0.81</v>
      </c>
      <c r="G31" s="51"/>
      <c r="H31" s="41"/>
      <c r="I31" s="41"/>
      <c r="J31" s="41"/>
      <c r="K31" s="41"/>
      <c r="L31" s="41"/>
    </row>
    <row r="32" spans="1:12" x14ac:dyDescent="0.2">
      <c r="A32" s="67" t="s">
        <v>167</v>
      </c>
      <c r="B32" s="52">
        <v>3</v>
      </c>
      <c r="C32" s="52">
        <v>3</v>
      </c>
      <c r="D32" s="52">
        <v>157</v>
      </c>
      <c r="E32" s="52">
        <f t="shared" si="0"/>
        <v>211.95</v>
      </c>
      <c r="F32" s="51">
        <f t="shared" si="1"/>
        <v>0.63584999999999992</v>
      </c>
      <c r="G32" s="51"/>
      <c r="H32" s="41"/>
      <c r="I32" s="41"/>
      <c r="J32" s="41"/>
      <c r="K32" s="41"/>
      <c r="L32" s="41"/>
    </row>
    <row r="33" spans="1:12" x14ac:dyDescent="0.2">
      <c r="A33" s="67" t="s">
        <v>171</v>
      </c>
      <c r="B33" s="52">
        <v>6</v>
      </c>
      <c r="C33" s="52">
        <v>6</v>
      </c>
      <c r="D33" s="52">
        <v>144</v>
      </c>
      <c r="E33" s="52">
        <f t="shared" si="0"/>
        <v>194.4</v>
      </c>
      <c r="F33" s="51">
        <f t="shared" si="1"/>
        <v>1.1664000000000001</v>
      </c>
      <c r="G33" s="51"/>
      <c r="H33" s="41"/>
      <c r="I33" s="41"/>
      <c r="J33" s="41"/>
      <c r="K33" s="41"/>
      <c r="L33" s="41"/>
    </row>
    <row r="34" spans="1:12" x14ac:dyDescent="0.2">
      <c r="A34" s="67" t="s">
        <v>168</v>
      </c>
      <c r="B34" s="52">
        <v>2</v>
      </c>
      <c r="C34" s="52">
        <v>2</v>
      </c>
      <c r="D34" s="52">
        <v>17</v>
      </c>
      <c r="E34" s="52">
        <f t="shared" si="0"/>
        <v>22.95</v>
      </c>
      <c r="F34" s="51">
        <f t="shared" si="1"/>
        <v>4.5899999999999996E-2</v>
      </c>
      <c r="G34" s="51"/>
      <c r="H34" s="41"/>
      <c r="I34" s="41"/>
      <c r="J34" s="41"/>
      <c r="K34" s="41"/>
      <c r="L34" s="41"/>
    </row>
    <row r="35" spans="1:12" x14ac:dyDescent="0.2">
      <c r="A35" s="67" t="s">
        <v>172</v>
      </c>
      <c r="B35" s="52">
        <v>0.05</v>
      </c>
      <c r="C35" s="52">
        <v>0.05</v>
      </c>
      <c r="D35" s="52">
        <v>450</v>
      </c>
      <c r="E35" s="52">
        <f t="shared" si="0"/>
        <v>607.5</v>
      </c>
      <c r="F35" s="51">
        <f t="shared" si="1"/>
        <v>3.0374999999999999E-2</v>
      </c>
      <c r="G35" s="51"/>
      <c r="H35" s="41"/>
      <c r="I35" s="41"/>
      <c r="J35" s="41"/>
      <c r="K35" s="41"/>
      <c r="L35" s="41"/>
    </row>
    <row r="36" spans="1:12" x14ac:dyDescent="0.2">
      <c r="A36" s="67" t="s">
        <v>173</v>
      </c>
      <c r="B36" s="52">
        <v>150</v>
      </c>
      <c r="C36" s="52">
        <v>150</v>
      </c>
      <c r="D36" s="52"/>
      <c r="E36" s="52"/>
      <c r="F36" s="51">
        <f t="shared" si="1"/>
        <v>0</v>
      </c>
      <c r="G36" s="51"/>
      <c r="H36" s="41"/>
      <c r="I36" s="41"/>
      <c r="J36" s="41"/>
      <c r="K36" s="41"/>
      <c r="L36" s="41"/>
    </row>
    <row r="37" spans="1:12" x14ac:dyDescent="0.2">
      <c r="A37" s="72" t="s">
        <v>143</v>
      </c>
      <c r="B37" s="389" t="s">
        <v>185</v>
      </c>
      <c r="C37" s="390"/>
      <c r="D37" s="73"/>
      <c r="E37" s="73"/>
      <c r="F37" s="74"/>
      <c r="G37" s="75">
        <v>15</v>
      </c>
      <c r="H37" s="76"/>
      <c r="I37" s="76"/>
      <c r="J37" s="76"/>
      <c r="K37" s="76"/>
      <c r="L37" s="76"/>
    </row>
    <row r="38" spans="1:12" x14ac:dyDescent="0.2">
      <c r="A38" s="381" t="s">
        <v>188</v>
      </c>
      <c r="B38" s="382"/>
      <c r="C38" s="382"/>
      <c r="D38" s="382"/>
      <c r="E38" s="382"/>
      <c r="F38" s="382"/>
      <c r="G38" s="382"/>
      <c r="H38" s="382"/>
      <c r="I38" s="382"/>
      <c r="J38" s="382"/>
      <c r="K38" s="382"/>
      <c r="L38" s="383"/>
    </row>
    <row r="39" spans="1:12" x14ac:dyDescent="0.2">
      <c r="A39" s="67" t="s">
        <v>189</v>
      </c>
      <c r="B39" s="126">
        <v>68</v>
      </c>
      <c r="C39" s="126">
        <v>68</v>
      </c>
      <c r="D39" s="52">
        <v>44</v>
      </c>
      <c r="E39" s="52">
        <f>D39/100*30+D39</f>
        <v>57.2</v>
      </c>
      <c r="F39" s="51">
        <f>(B39*E39)/1000</f>
        <v>3.8896000000000002</v>
      </c>
      <c r="G39" s="51"/>
      <c r="H39" s="41"/>
      <c r="I39" s="41"/>
      <c r="J39" s="41"/>
      <c r="K39" s="41"/>
      <c r="L39" s="41"/>
    </row>
    <row r="40" spans="1:12" x14ac:dyDescent="0.2">
      <c r="A40" s="67" t="s">
        <v>142</v>
      </c>
      <c r="B40" s="126">
        <v>9</v>
      </c>
      <c r="C40" s="126">
        <v>9</v>
      </c>
      <c r="D40" s="52">
        <v>395.5</v>
      </c>
      <c r="E40" s="52">
        <f>D40/100*30+D40</f>
        <v>514.15</v>
      </c>
      <c r="F40" s="51">
        <f t="shared" ref="F40:F53" si="2">(B40*E40)/1000</f>
        <v>4.6273499999999999</v>
      </c>
      <c r="G40" s="51"/>
      <c r="H40" s="41"/>
      <c r="I40" s="41"/>
      <c r="J40" s="41"/>
      <c r="K40" s="41"/>
      <c r="L40" s="41"/>
    </row>
    <row r="41" spans="1:12" x14ac:dyDescent="0.2">
      <c r="A41" s="67" t="s">
        <v>168</v>
      </c>
      <c r="B41" s="126">
        <v>0.7</v>
      </c>
      <c r="C41" s="126">
        <v>0.7</v>
      </c>
      <c r="D41" s="52">
        <v>17</v>
      </c>
      <c r="E41" s="52">
        <f>D41/100*30+D41</f>
        <v>22.1</v>
      </c>
      <c r="F41" s="51">
        <f t="shared" si="2"/>
        <v>1.5470000000000001E-2</v>
      </c>
      <c r="G41" s="51"/>
      <c r="H41" s="41"/>
      <c r="I41" s="41"/>
      <c r="J41" s="41"/>
      <c r="K41" s="41"/>
      <c r="L41" s="41"/>
    </row>
    <row r="42" spans="1:12" x14ac:dyDescent="0.2">
      <c r="A42" s="72" t="s">
        <v>143</v>
      </c>
      <c r="B42" s="389">
        <v>180</v>
      </c>
      <c r="C42" s="390"/>
      <c r="D42" s="73"/>
      <c r="E42" s="73"/>
      <c r="F42" s="74"/>
      <c r="G42" s="74">
        <v>15</v>
      </c>
      <c r="H42" s="76"/>
      <c r="I42" s="76"/>
      <c r="J42" s="76"/>
      <c r="K42" s="76"/>
      <c r="L42" s="76"/>
    </row>
    <row r="43" spans="1:12" x14ac:dyDescent="0.2">
      <c r="A43" s="391" t="s">
        <v>195</v>
      </c>
      <c r="B43" s="392"/>
      <c r="C43" s="392"/>
      <c r="D43" s="392"/>
      <c r="E43" s="392"/>
      <c r="F43" s="392"/>
      <c r="G43" s="392"/>
      <c r="H43" s="392"/>
      <c r="I43" s="392"/>
      <c r="J43" s="392"/>
      <c r="K43" s="392"/>
      <c r="L43" s="393"/>
    </row>
    <row r="44" spans="1:12" x14ac:dyDescent="0.2">
      <c r="A44" s="127" t="s">
        <v>190</v>
      </c>
      <c r="B44" s="128">
        <v>18</v>
      </c>
      <c r="C44" s="128">
        <v>17.82</v>
      </c>
      <c r="D44" s="52">
        <v>65</v>
      </c>
      <c r="E44" s="52">
        <f>D44/100*30+D44</f>
        <v>84.5</v>
      </c>
      <c r="F44" s="51">
        <f t="shared" si="2"/>
        <v>1.5209999999999999</v>
      </c>
      <c r="G44" s="51"/>
      <c r="H44" s="41"/>
      <c r="I44" s="41"/>
      <c r="J44" s="41"/>
      <c r="K44" s="41"/>
      <c r="L44" s="41"/>
    </row>
    <row r="45" spans="1:12" x14ac:dyDescent="0.2">
      <c r="A45" s="127" t="s">
        <v>161</v>
      </c>
      <c r="B45" s="128">
        <v>11.2</v>
      </c>
      <c r="C45" s="128">
        <v>9.41</v>
      </c>
      <c r="D45" s="52">
        <v>24</v>
      </c>
      <c r="E45" s="52">
        <f t="shared" ref="E45:E53" si="3">D45/100*30+D45</f>
        <v>31.2</v>
      </c>
      <c r="F45" s="51">
        <f t="shared" si="2"/>
        <v>0.34943999999999997</v>
      </c>
      <c r="G45" s="51"/>
      <c r="H45" s="41"/>
      <c r="I45" s="41"/>
      <c r="J45" s="41"/>
      <c r="K45" s="41"/>
      <c r="L45" s="41"/>
    </row>
    <row r="46" spans="1:12" x14ac:dyDescent="0.2">
      <c r="A46" s="127" t="s">
        <v>194</v>
      </c>
      <c r="B46" s="128">
        <v>100</v>
      </c>
      <c r="C46" s="128">
        <v>80</v>
      </c>
      <c r="D46" s="52">
        <v>184</v>
      </c>
      <c r="E46" s="52">
        <f t="shared" si="3"/>
        <v>239.2</v>
      </c>
      <c r="F46" s="51">
        <f t="shared" si="2"/>
        <v>23.92</v>
      </c>
      <c r="G46" s="51"/>
      <c r="H46" s="41"/>
      <c r="I46" s="41"/>
      <c r="J46" s="41"/>
      <c r="K46" s="41"/>
      <c r="L46" s="41"/>
    </row>
    <row r="47" spans="1:12" x14ac:dyDescent="0.2">
      <c r="A47" s="127" t="s">
        <v>140</v>
      </c>
      <c r="B47" s="128">
        <v>12.6</v>
      </c>
      <c r="C47" s="128">
        <v>12.6</v>
      </c>
      <c r="D47" s="52">
        <v>62</v>
      </c>
      <c r="E47" s="52">
        <f t="shared" si="3"/>
        <v>80.599999999999994</v>
      </c>
      <c r="F47" s="51">
        <f t="shared" si="2"/>
        <v>1.01556</v>
      </c>
      <c r="G47" s="51"/>
      <c r="H47" s="41"/>
      <c r="I47" s="41"/>
      <c r="J47" s="41"/>
      <c r="K47" s="41"/>
      <c r="L47" s="41"/>
    </row>
    <row r="48" spans="1:12" x14ac:dyDescent="0.2">
      <c r="A48" s="127" t="s">
        <v>191</v>
      </c>
      <c r="B48" s="128">
        <v>3.6</v>
      </c>
      <c r="C48" s="128">
        <v>3.6</v>
      </c>
      <c r="D48" s="52">
        <v>157</v>
      </c>
      <c r="E48" s="52">
        <f t="shared" si="3"/>
        <v>204.1</v>
      </c>
      <c r="F48" s="51">
        <f>(B48*E48)/1000</f>
        <v>0.73475999999999997</v>
      </c>
      <c r="G48" s="51"/>
      <c r="H48" s="41"/>
      <c r="I48" s="41"/>
      <c r="J48" s="41"/>
      <c r="K48" s="41"/>
      <c r="L48" s="41"/>
    </row>
    <row r="49" spans="1:12" x14ac:dyDescent="0.2">
      <c r="A49" s="127" t="s">
        <v>192</v>
      </c>
      <c r="B49" s="128">
        <v>2.5</v>
      </c>
      <c r="C49" s="128">
        <v>2.5</v>
      </c>
      <c r="D49" s="52">
        <v>37</v>
      </c>
      <c r="E49" s="52">
        <f t="shared" si="3"/>
        <v>48.1</v>
      </c>
      <c r="F49" s="51">
        <f>(B49*E49)/1000</f>
        <v>0.12025</v>
      </c>
      <c r="G49" s="51"/>
      <c r="H49" s="41"/>
      <c r="I49" s="41"/>
      <c r="J49" s="41"/>
      <c r="K49" s="41"/>
      <c r="L49" s="41"/>
    </row>
    <row r="50" spans="1:12" x14ac:dyDescent="0.2">
      <c r="A50" s="127" t="s">
        <v>141</v>
      </c>
      <c r="B50" s="128">
        <v>0.5</v>
      </c>
      <c r="C50" s="128">
        <v>0.5</v>
      </c>
      <c r="D50" s="52">
        <v>55</v>
      </c>
      <c r="E50" s="52">
        <f t="shared" si="3"/>
        <v>71.5</v>
      </c>
      <c r="F50" s="51">
        <f>(B50*E50)/1000</f>
        <v>3.5749999999999997E-2</v>
      </c>
      <c r="G50" s="51"/>
      <c r="H50" s="41"/>
      <c r="I50" s="41"/>
      <c r="J50" s="41"/>
      <c r="K50" s="41"/>
      <c r="L50" s="41"/>
    </row>
    <row r="51" spans="1:12" x14ac:dyDescent="0.2">
      <c r="A51" s="127" t="s">
        <v>162</v>
      </c>
      <c r="B51" s="128">
        <v>5</v>
      </c>
      <c r="C51" s="128">
        <v>4</v>
      </c>
      <c r="D51" s="52">
        <v>30</v>
      </c>
      <c r="E51" s="52">
        <f t="shared" si="3"/>
        <v>39</v>
      </c>
      <c r="F51" s="51">
        <f>(B51*E51)/1000</f>
        <v>0.19500000000000001</v>
      </c>
      <c r="G51" s="51"/>
      <c r="H51" s="41"/>
      <c r="I51" s="41"/>
      <c r="J51" s="41"/>
      <c r="K51" s="41"/>
      <c r="L51" s="41"/>
    </row>
    <row r="52" spans="1:12" x14ac:dyDescent="0.2">
      <c r="A52" s="127" t="s">
        <v>193</v>
      </c>
      <c r="B52" s="128">
        <v>5</v>
      </c>
      <c r="C52" s="128">
        <v>5</v>
      </c>
      <c r="D52" s="52">
        <v>144</v>
      </c>
      <c r="E52" s="52">
        <f t="shared" si="3"/>
        <v>187.2</v>
      </c>
      <c r="F52" s="51">
        <f>(B52*E52)/1000</f>
        <v>0.93600000000000005</v>
      </c>
      <c r="G52" s="51"/>
      <c r="H52" s="41"/>
      <c r="I52" s="41"/>
      <c r="J52" s="41"/>
      <c r="K52" s="41"/>
      <c r="L52" s="41"/>
    </row>
    <row r="53" spans="1:12" x14ac:dyDescent="0.2">
      <c r="A53" s="129" t="s">
        <v>168</v>
      </c>
      <c r="B53" s="130">
        <v>0.8</v>
      </c>
      <c r="C53" s="130">
        <v>0.8</v>
      </c>
      <c r="D53" s="52">
        <v>17</v>
      </c>
      <c r="E53" s="52">
        <f t="shared" si="3"/>
        <v>22.1</v>
      </c>
      <c r="F53" s="51">
        <f t="shared" si="2"/>
        <v>1.7680000000000005E-2</v>
      </c>
      <c r="G53" s="51"/>
      <c r="H53" s="41"/>
      <c r="I53" s="41"/>
      <c r="J53" s="41"/>
      <c r="K53" s="41"/>
      <c r="L53" s="41"/>
    </row>
    <row r="54" spans="1:12" ht="15" customHeight="1" x14ac:dyDescent="0.2">
      <c r="A54" s="72" t="s">
        <v>143</v>
      </c>
      <c r="B54" s="389">
        <v>100</v>
      </c>
      <c r="C54" s="390"/>
      <c r="D54" s="73"/>
      <c r="E54" s="73"/>
      <c r="F54" s="74"/>
      <c r="G54" s="75">
        <v>35</v>
      </c>
      <c r="H54" s="131"/>
      <c r="I54" s="76"/>
      <c r="J54" s="76"/>
      <c r="K54" s="76"/>
      <c r="L54" s="76"/>
    </row>
    <row r="55" spans="1:12" x14ac:dyDescent="0.2">
      <c r="A55" s="381" t="s">
        <v>23</v>
      </c>
      <c r="B55" s="382"/>
      <c r="C55" s="382"/>
      <c r="D55" s="382"/>
      <c r="E55" s="382"/>
      <c r="F55" s="382"/>
      <c r="G55" s="382"/>
      <c r="H55" s="382"/>
      <c r="I55" s="382"/>
      <c r="J55" s="382"/>
      <c r="K55" s="382"/>
      <c r="L55" s="383"/>
    </row>
    <row r="56" spans="1:12" x14ac:dyDescent="0.2">
      <c r="A56" s="78" t="s">
        <v>176</v>
      </c>
      <c r="B56" s="47">
        <v>25</v>
      </c>
      <c r="C56" s="47">
        <v>25</v>
      </c>
      <c r="D56" s="52">
        <v>97</v>
      </c>
      <c r="E56" s="52">
        <f>D56/100*30+D56</f>
        <v>126.1</v>
      </c>
      <c r="F56" s="51">
        <f>(B56*E56)/1000</f>
        <v>3.1524999999999999</v>
      </c>
      <c r="G56" s="51"/>
      <c r="H56" s="41"/>
      <c r="I56" s="41"/>
      <c r="J56" s="41"/>
      <c r="K56" s="41"/>
      <c r="L56" s="41"/>
    </row>
    <row r="57" spans="1:12" x14ac:dyDescent="0.2">
      <c r="A57" s="78" t="s">
        <v>147</v>
      </c>
      <c r="B57" s="47">
        <v>15</v>
      </c>
      <c r="C57" s="47">
        <v>15</v>
      </c>
      <c r="D57" s="52">
        <v>55</v>
      </c>
      <c r="E57" s="52">
        <f>D57/100*30+D57</f>
        <v>71.5</v>
      </c>
      <c r="F57" s="51">
        <f>(B57*E57)/1000</f>
        <v>1.0725</v>
      </c>
      <c r="G57" s="51"/>
      <c r="H57" s="41"/>
      <c r="I57" s="41"/>
      <c r="J57" s="41"/>
      <c r="K57" s="41"/>
      <c r="L57" s="41"/>
    </row>
    <row r="58" spans="1:12" x14ac:dyDescent="0.2">
      <c r="A58" s="79" t="s">
        <v>143</v>
      </c>
      <c r="B58" s="394">
        <v>200</v>
      </c>
      <c r="C58" s="395"/>
      <c r="D58" s="52"/>
      <c r="E58" s="52"/>
      <c r="F58" s="51"/>
      <c r="G58" s="62">
        <v>5</v>
      </c>
      <c r="H58" s="41"/>
      <c r="I58" s="41"/>
      <c r="J58" s="41"/>
      <c r="K58" s="41"/>
      <c r="L58" s="41"/>
    </row>
    <row r="59" spans="1:12" x14ac:dyDescent="0.2">
      <c r="A59" s="53" t="s">
        <v>163</v>
      </c>
      <c r="B59" s="80">
        <v>80</v>
      </c>
      <c r="C59" s="80">
        <v>80</v>
      </c>
      <c r="D59" s="396"/>
      <c r="E59" s="397"/>
      <c r="F59" s="397"/>
      <c r="G59" s="398"/>
      <c r="H59" s="41"/>
      <c r="I59" s="41"/>
      <c r="J59" s="41"/>
      <c r="K59" s="41"/>
      <c r="L59" s="81"/>
    </row>
    <row r="60" spans="1:12" x14ac:dyDescent="0.2">
      <c r="A60" s="46" t="s">
        <v>163</v>
      </c>
      <c r="B60" s="47">
        <v>30</v>
      </c>
      <c r="C60" s="47">
        <v>30</v>
      </c>
      <c r="D60" s="52">
        <v>40</v>
      </c>
      <c r="E60" s="52">
        <f>D60/100*30+D60</f>
        <v>52</v>
      </c>
      <c r="F60" s="51">
        <v>1.5</v>
      </c>
      <c r="G60" s="51"/>
      <c r="H60" s="41"/>
      <c r="I60" s="41"/>
      <c r="J60" s="41"/>
      <c r="K60" s="41"/>
      <c r="L60" s="81"/>
    </row>
    <row r="61" spans="1:12" x14ac:dyDescent="0.2">
      <c r="A61" s="53" t="s">
        <v>164</v>
      </c>
      <c r="B61" s="80">
        <v>30</v>
      </c>
      <c r="C61" s="80">
        <v>30</v>
      </c>
      <c r="D61" s="396"/>
      <c r="E61" s="397"/>
      <c r="F61" s="397"/>
      <c r="G61" s="398"/>
      <c r="H61" s="41"/>
      <c r="I61" s="41"/>
      <c r="J61" s="41"/>
      <c r="K61" s="41"/>
      <c r="L61" s="81"/>
    </row>
    <row r="62" spans="1:12" x14ac:dyDescent="0.2">
      <c r="A62" s="53" t="s">
        <v>164</v>
      </c>
      <c r="B62" s="80">
        <v>30</v>
      </c>
      <c r="C62" s="80">
        <v>30</v>
      </c>
      <c r="D62" s="52">
        <v>44</v>
      </c>
      <c r="E62" s="52">
        <f>D62/100*30+D62</f>
        <v>57.2</v>
      </c>
      <c r="F62" s="51">
        <v>1.5</v>
      </c>
      <c r="G62" s="62"/>
      <c r="H62" s="41"/>
      <c r="I62" s="41"/>
      <c r="J62" s="41"/>
      <c r="K62" s="41"/>
      <c r="L62" s="81"/>
    </row>
    <row r="63" spans="1:12" ht="15" customHeight="1" x14ac:dyDescent="0.2">
      <c r="A63" s="396" t="s">
        <v>133</v>
      </c>
      <c r="B63" s="397"/>
      <c r="C63" s="397"/>
      <c r="D63" s="398"/>
      <c r="E63" s="68"/>
      <c r="F63" s="51"/>
      <c r="G63" s="82">
        <f>G26+G37+G42+G54+G58+F60+F62</f>
        <v>83</v>
      </c>
      <c r="H63" s="41"/>
      <c r="I63" s="41"/>
      <c r="J63" s="41"/>
      <c r="K63" s="41"/>
      <c r="L63" s="41"/>
    </row>
    <row r="64" spans="1:12" x14ac:dyDescent="0.2">
      <c r="A64" s="42"/>
      <c r="B64" s="42"/>
      <c r="C64" s="83"/>
      <c r="E64" s="43"/>
      <c r="F64" s="42"/>
      <c r="G64" s="42"/>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sheetData>
  <mergeCells count="33">
    <mergeCell ref="A63:D63"/>
    <mergeCell ref="A38:L38"/>
    <mergeCell ref="B26:C26"/>
    <mergeCell ref="B54:C54"/>
    <mergeCell ref="D59:G59"/>
    <mergeCell ref="B58:C58"/>
    <mergeCell ref="A55:L55"/>
    <mergeCell ref="A27:L27"/>
    <mergeCell ref="A43:L43"/>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G2:G3"/>
    <mergeCell ref="A22:L22"/>
    <mergeCell ref="H2:L2"/>
    <mergeCell ref="A19:L19"/>
    <mergeCell ref="F2:F3"/>
    <mergeCell ref="B2:B3"/>
    <mergeCell ref="C9:F9"/>
    <mergeCell ref="A10:L10"/>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40" workbookViewId="0">
      <selection activeCell="A40" sqref="A1:XFD1048576"/>
    </sheetView>
  </sheetViews>
  <sheetFormatPr defaultColWidth="9.140625" defaultRowHeight="16.5" x14ac:dyDescent="0.3"/>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415" t="s">
        <v>103</v>
      </c>
      <c r="B2" s="415"/>
      <c r="C2" s="415"/>
      <c r="D2" s="415"/>
      <c r="E2" s="415"/>
      <c r="F2" s="415"/>
      <c r="G2" s="415"/>
      <c r="H2" s="415"/>
      <c r="I2" s="415"/>
    </row>
    <row r="3" spans="1:10" ht="25.5" customHeight="1" x14ac:dyDescent="0.3">
      <c r="A3" s="132"/>
      <c r="B3" s="7"/>
      <c r="C3" s="378" t="s">
        <v>0</v>
      </c>
      <c r="D3" s="378"/>
      <c r="E3" s="378"/>
      <c r="F3" s="378"/>
      <c r="G3" s="378"/>
      <c r="H3" s="6"/>
      <c r="I3" s="6"/>
    </row>
    <row r="4" spans="1:10" x14ac:dyDescent="0.3">
      <c r="A4" s="377" t="s">
        <v>1</v>
      </c>
      <c r="B4" s="376" t="s">
        <v>2</v>
      </c>
      <c r="C4" s="376" t="s">
        <v>3</v>
      </c>
      <c r="D4" s="377" t="s">
        <v>4</v>
      </c>
      <c r="E4" s="377" t="s">
        <v>5</v>
      </c>
      <c r="F4" s="375" t="s">
        <v>6</v>
      </c>
      <c r="G4" s="377" t="s">
        <v>7</v>
      </c>
      <c r="H4" s="375" t="s">
        <v>8</v>
      </c>
      <c r="I4" s="375" t="s">
        <v>9</v>
      </c>
    </row>
    <row r="5" spans="1:10" x14ac:dyDescent="0.3">
      <c r="A5" s="377"/>
      <c r="B5" s="376"/>
      <c r="C5" s="376"/>
      <c r="D5" s="377"/>
      <c r="E5" s="377"/>
      <c r="F5" s="375"/>
      <c r="G5" s="377"/>
      <c r="H5" s="375"/>
      <c r="I5" s="375"/>
    </row>
    <row r="6" spans="1:10" x14ac:dyDescent="0.3">
      <c r="A6" s="377"/>
      <c r="B6" s="9" t="s">
        <v>10</v>
      </c>
      <c r="C6" s="376"/>
      <c r="D6" s="10" t="s">
        <v>10</v>
      </c>
      <c r="E6" s="10" t="s">
        <v>10</v>
      </c>
      <c r="F6" s="11" t="s">
        <v>10</v>
      </c>
      <c r="G6" s="10" t="s">
        <v>11</v>
      </c>
      <c r="H6" s="375"/>
      <c r="I6" s="375"/>
    </row>
    <row r="7" spans="1:10" s="12" customFormat="1" ht="32.25" customHeight="1" x14ac:dyDescent="0.3">
      <c r="A7" s="21" t="s">
        <v>78</v>
      </c>
      <c r="B7" s="20" t="s">
        <v>81</v>
      </c>
      <c r="C7" s="15">
        <v>31.01</v>
      </c>
      <c r="D7" s="15">
        <v>10.199999999999999</v>
      </c>
      <c r="E7" s="15">
        <v>7</v>
      </c>
      <c r="F7" s="15">
        <v>14.1</v>
      </c>
      <c r="G7" s="15">
        <v>159.4</v>
      </c>
      <c r="H7" s="31" t="s">
        <v>12</v>
      </c>
      <c r="I7" s="18" t="s">
        <v>77</v>
      </c>
      <c r="J7" s="133" t="s">
        <v>35</v>
      </c>
    </row>
    <row r="8" spans="1:10" ht="27.75" customHeight="1" x14ac:dyDescent="0.3">
      <c r="A8" s="134" t="s">
        <v>79</v>
      </c>
      <c r="B8" s="20">
        <v>200</v>
      </c>
      <c r="C8" s="15">
        <v>19.079999999999998</v>
      </c>
      <c r="D8" s="15">
        <v>3.8</v>
      </c>
      <c r="E8" s="15">
        <v>3.5</v>
      </c>
      <c r="F8" s="15">
        <v>11.2</v>
      </c>
      <c r="G8" s="15">
        <v>91.2</v>
      </c>
      <c r="H8" s="31" t="s">
        <v>12</v>
      </c>
      <c r="I8" s="18" t="s">
        <v>80</v>
      </c>
      <c r="J8" s="85" t="s">
        <v>35</v>
      </c>
    </row>
    <row r="9" spans="1:10" ht="23.25" customHeight="1" x14ac:dyDescent="0.3">
      <c r="A9" s="135" t="s">
        <v>16</v>
      </c>
      <c r="B9" s="18">
        <v>60</v>
      </c>
      <c r="C9" s="15">
        <v>4.7</v>
      </c>
      <c r="D9" s="15">
        <v>2.8</v>
      </c>
      <c r="E9" s="15">
        <v>0.8</v>
      </c>
      <c r="F9" s="15">
        <v>20</v>
      </c>
      <c r="G9" s="15">
        <v>105.6</v>
      </c>
      <c r="H9" s="31" t="s">
        <v>17</v>
      </c>
      <c r="I9" s="18">
        <v>125</v>
      </c>
      <c r="J9" s="85" t="s">
        <v>35</v>
      </c>
    </row>
    <row r="10" spans="1:10" ht="27.75" customHeight="1" x14ac:dyDescent="0.3">
      <c r="A10" s="135" t="s">
        <v>65</v>
      </c>
      <c r="B10" s="18">
        <v>200</v>
      </c>
      <c r="C10" s="15">
        <v>18.23</v>
      </c>
      <c r="D10" s="14">
        <v>0</v>
      </c>
      <c r="E10" s="14">
        <v>0</v>
      </c>
      <c r="F10" s="14">
        <v>20.2</v>
      </c>
      <c r="G10" s="14">
        <v>84.8</v>
      </c>
      <c r="H10" s="136" t="s">
        <v>266</v>
      </c>
      <c r="I10" s="18"/>
      <c r="J10" s="85" t="s">
        <v>35</v>
      </c>
    </row>
    <row r="11" spans="1:10" ht="18" customHeight="1" x14ac:dyDescent="0.3">
      <c r="A11" s="137" t="s">
        <v>18</v>
      </c>
      <c r="B11" s="138"/>
      <c r="C11" s="138">
        <f>SUM(C7:C10)</f>
        <v>73.02000000000001</v>
      </c>
      <c r="D11" s="138">
        <f>SUM(D7:D10)</f>
        <v>16.8</v>
      </c>
      <c r="E11" s="138">
        <f>SUM(E7:E10)</f>
        <v>11.3</v>
      </c>
      <c r="F11" s="138">
        <f>SUM(F7:F10)</f>
        <v>65.5</v>
      </c>
      <c r="G11" s="138">
        <f>SUM(G7:G10)</f>
        <v>441.00000000000006</v>
      </c>
      <c r="H11" s="10"/>
      <c r="I11" s="99"/>
    </row>
    <row r="12" spans="1:10" ht="21" customHeight="1" x14ac:dyDescent="0.3">
      <c r="A12" s="413" t="s">
        <v>19</v>
      </c>
      <c r="B12" s="373"/>
      <c r="C12" s="373"/>
      <c r="D12" s="373"/>
      <c r="E12" s="373"/>
      <c r="F12" s="373"/>
      <c r="G12" s="373"/>
      <c r="H12" s="373"/>
      <c r="I12" s="414"/>
    </row>
    <row r="13" spans="1:10" s="8" customFormat="1" ht="31.5" customHeight="1" x14ac:dyDescent="0.3">
      <c r="A13" s="21" t="s">
        <v>36</v>
      </c>
      <c r="B13" s="18">
        <v>60</v>
      </c>
      <c r="C13" s="15">
        <v>5</v>
      </c>
      <c r="D13" s="15">
        <v>1</v>
      </c>
      <c r="E13" s="15">
        <v>6.1</v>
      </c>
      <c r="F13" s="15">
        <v>5.8</v>
      </c>
      <c r="G13" s="15">
        <v>81.5</v>
      </c>
      <c r="H13" s="18" t="s">
        <v>12</v>
      </c>
      <c r="I13" s="18" t="s">
        <v>37</v>
      </c>
      <c r="J13" s="2" t="s">
        <v>35</v>
      </c>
    </row>
    <row r="14" spans="1:10" ht="37.5" customHeight="1" x14ac:dyDescent="0.3">
      <c r="A14" s="77" t="s">
        <v>83</v>
      </c>
      <c r="B14" s="18">
        <v>250</v>
      </c>
      <c r="C14" s="15">
        <v>15</v>
      </c>
      <c r="D14" s="14">
        <v>2.0099999999999998</v>
      </c>
      <c r="E14" s="14">
        <v>5.09</v>
      </c>
      <c r="F14" s="14">
        <v>11.98</v>
      </c>
      <c r="G14" s="14">
        <v>107</v>
      </c>
      <c r="H14" s="34" t="s">
        <v>30</v>
      </c>
      <c r="I14" s="18">
        <v>96</v>
      </c>
    </row>
    <row r="15" spans="1:10" ht="30" customHeight="1" x14ac:dyDescent="0.3">
      <c r="A15" s="21" t="s">
        <v>84</v>
      </c>
      <c r="B15" s="18">
        <v>150</v>
      </c>
      <c r="C15" s="15">
        <v>10</v>
      </c>
      <c r="D15" s="15">
        <v>2.9</v>
      </c>
      <c r="E15" s="15">
        <v>26.5</v>
      </c>
      <c r="F15" s="15">
        <v>8.1</v>
      </c>
      <c r="G15" s="15">
        <v>283</v>
      </c>
      <c r="H15" s="18" t="s">
        <v>12</v>
      </c>
      <c r="I15" s="18" t="s">
        <v>85</v>
      </c>
    </row>
    <row r="16" spans="1:10" ht="31.5" customHeight="1" x14ac:dyDescent="0.3">
      <c r="A16" s="21" t="s">
        <v>88</v>
      </c>
      <c r="B16" s="18">
        <v>100</v>
      </c>
      <c r="C16" s="15">
        <v>35</v>
      </c>
      <c r="D16" s="15">
        <v>13</v>
      </c>
      <c r="E16" s="15">
        <v>14.8</v>
      </c>
      <c r="F16" s="15">
        <v>3.5</v>
      </c>
      <c r="G16" s="15">
        <v>202.8</v>
      </c>
      <c r="H16" s="34" t="s">
        <v>87</v>
      </c>
      <c r="I16" s="18">
        <v>290</v>
      </c>
      <c r="J16" s="85" t="s">
        <v>40</v>
      </c>
    </row>
    <row r="17" spans="1:10" ht="30.75" customHeight="1" x14ac:dyDescent="0.3">
      <c r="A17" s="135" t="s">
        <v>23</v>
      </c>
      <c r="B17" s="18">
        <v>200</v>
      </c>
      <c r="C17" s="15">
        <v>5</v>
      </c>
      <c r="D17" s="15">
        <v>0.6</v>
      </c>
      <c r="E17" s="15">
        <v>0</v>
      </c>
      <c r="F17" s="15">
        <v>22.8</v>
      </c>
      <c r="G17" s="15">
        <v>93.2</v>
      </c>
      <c r="H17" s="18" t="s">
        <v>12</v>
      </c>
      <c r="I17" s="18" t="s">
        <v>24</v>
      </c>
      <c r="J17" s="3"/>
    </row>
    <row r="18" spans="1:10" ht="30" customHeight="1" x14ac:dyDescent="0.3">
      <c r="A18" s="21" t="s">
        <v>25</v>
      </c>
      <c r="B18" s="18">
        <v>80</v>
      </c>
      <c r="C18" s="15">
        <v>1.5</v>
      </c>
      <c r="D18" s="15">
        <v>6.5</v>
      </c>
      <c r="E18" s="15">
        <v>0.8</v>
      </c>
      <c r="F18" s="15">
        <v>33.799999999999997</v>
      </c>
      <c r="G18" s="15">
        <v>177.6</v>
      </c>
      <c r="H18" s="34" t="s">
        <v>26</v>
      </c>
      <c r="I18" s="18">
        <v>13003</v>
      </c>
      <c r="J18" s="85" t="s">
        <v>35</v>
      </c>
    </row>
    <row r="19" spans="1:10" ht="33.75" customHeight="1" x14ac:dyDescent="0.3">
      <c r="A19" s="139" t="s">
        <v>41</v>
      </c>
      <c r="B19" s="18">
        <v>30</v>
      </c>
      <c r="C19" s="15">
        <v>1.5</v>
      </c>
      <c r="D19" s="15">
        <v>2.4</v>
      </c>
      <c r="E19" s="15">
        <v>0.3</v>
      </c>
      <c r="F19" s="15">
        <v>14.6</v>
      </c>
      <c r="G19" s="15">
        <v>72.599999999999994</v>
      </c>
      <c r="H19" s="34" t="s">
        <v>26</v>
      </c>
      <c r="I19" s="18">
        <v>13002</v>
      </c>
      <c r="J19" s="85" t="s">
        <v>35</v>
      </c>
    </row>
    <row r="20" spans="1:10" ht="24" customHeight="1" x14ac:dyDescent="0.3">
      <c r="A20" s="137" t="s">
        <v>27</v>
      </c>
      <c r="B20" s="9"/>
      <c r="C20" s="26">
        <f>SUM(C13:C19)</f>
        <v>73</v>
      </c>
      <c r="D20" s="26">
        <f>SUM(D13:D19)</f>
        <v>28.41</v>
      </c>
      <c r="E20" s="26">
        <f>SUM(E13:E19)</f>
        <v>53.589999999999989</v>
      </c>
      <c r="F20" s="26">
        <f>SUM(F13:F19)</f>
        <v>100.58</v>
      </c>
      <c r="G20" s="26">
        <f>SUM(G13:G19)</f>
        <v>1017.7</v>
      </c>
      <c r="H20" s="10"/>
      <c r="I20" s="10"/>
    </row>
    <row r="21" spans="1:10" ht="24" customHeight="1" x14ac:dyDescent="0.3">
      <c r="A21" s="140" t="s">
        <v>42</v>
      </c>
      <c r="B21" s="16"/>
      <c r="C21" s="40">
        <f>C11+C20</f>
        <v>146.02000000000001</v>
      </c>
      <c r="D21" s="40">
        <f>D11+D20</f>
        <v>45.21</v>
      </c>
      <c r="E21" s="40">
        <f>E11+E20</f>
        <v>64.889999999999986</v>
      </c>
      <c r="F21" s="40">
        <f>F11+F20</f>
        <v>166.07999999999998</v>
      </c>
      <c r="G21" s="40">
        <f>G11+G20</f>
        <v>1458.7</v>
      </c>
      <c r="H21" s="16"/>
      <c r="I21" s="116"/>
      <c r="J21" s="141"/>
    </row>
    <row r="22" spans="1:10" x14ac:dyDescent="0.3">
      <c r="A22" s="132"/>
      <c r="B22" s="5"/>
      <c r="C22" s="6"/>
      <c r="D22" s="6"/>
      <c r="E22" s="6"/>
      <c r="F22" s="6"/>
      <c r="G22" s="6"/>
      <c r="H22" s="6"/>
      <c r="I22" s="6"/>
    </row>
    <row r="23" spans="1:10" x14ac:dyDescent="0.3">
      <c r="A23" s="415" t="s">
        <v>125</v>
      </c>
      <c r="B23" s="415"/>
      <c r="C23" s="415"/>
      <c r="D23" s="415"/>
      <c r="E23" s="415"/>
      <c r="F23" s="415"/>
      <c r="G23" s="415"/>
      <c r="H23" s="415"/>
      <c r="I23" s="415"/>
    </row>
    <row r="24" spans="1:10" x14ac:dyDescent="0.3">
      <c r="A24" s="132"/>
      <c r="B24" s="7"/>
      <c r="C24" s="378" t="s">
        <v>0</v>
      </c>
      <c r="D24" s="378"/>
      <c r="E24" s="378"/>
      <c r="F24" s="378"/>
      <c r="G24" s="378"/>
      <c r="H24" s="6"/>
      <c r="I24" s="6"/>
    </row>
    <row r="25" spans="1:10" x14ac:dyDescent="0.3">
      <c r="A25" s="377" t="s">
        <v>1</v>
      </c>
      <c r="B25" s="376" t="s">
        <v>2</v>
      </c>
      <c r="C25" s="376" t="s">
        <v>3</v>
      </c>
      <c r="D25" s="377" t="s">
        <v>4</v>
      </c>
      <c r="E25" s="377" t="s">
        <v>5</v>
      </c>
      <c r="F25" s="375" t="s">
        <v>6</v>
      </c>
      <c r="G25" s="377" t="s">
        <v>7</v>
      </c>
      <c r="H25" s="375" t="s">
        <v>8</v>
      </c>
      <c r="I25" s="375" t="s">
        <v>9</v>
      </c>
    </row>
    <row r="26" spans="1:10" x14ac:dyDescent="0.3">
      <c r="A26" s="377"/>
      <c r="B26" s="376"/>
      <c r="C26" s="376"/>
      <c r="D26" s="377"/>
      <c r="E26" s="377"/>
      <c r="F26" s="375"/>
      <c r="G26" s="377"/>
      <c r="H26" s="375"/>
      <c r="I26" s="375"/>
    </row>
    <row r="27" spans="1:10" x14ac:dyDescent="0.3">
      <c r="A27" s="377"/>
      <c r="B27" s="9" t="s">
        <v>10</v>
      </c>
      <c r="C27" s="376"/>
      <c r="D27" s="10" t="s">
        <v>10</v>
      </c>
      <c r="E27" s="10" t="s">
        <v>10</v>
      </c>
      <c r="F27" s="11" t="s">
        <v>10</v>
      </c>
      <c r="G27" s="10" t="s">
        <v>11</v>
      </c>
      <c r="H27" s="375"/>
      <c r="I27" s="375"/>
    </row>
    <row r="28" spans="1:10" ht="31.5" customHeight="1" x14ac:dyDescent="0.3">
      <c r="A28" s="100" t="s">
        <v>78</v>
      </c>
      <c r="B28" s="20" t="s">
        <v>82</v>
      </c>
      <c r="C28" s="15">
        <f>C7</f>
        <v>31.01</v>
      </c>
      <c r="D28" s="15">
        <v>13.5</v>
      </c>
      <c r="E28" s="15">
        <v>9.1999999999999993</v>
      </c>
      <c r="F28" s="15">
        <v>18.8</v>
      </c>
      <c r="G28" s="15">
        <v>212.5</v>
      </c>
      <c r="H28" s="18" t="s">
        <v>12</v>
      </c>
      <c r="I28" s="18" t="s">
        <v>77</v>
      </c>
      <c r="J28" s="133" t="s">
        <v>35</v>
      </c>
    </row>
    <row r="29" spans="1:10" ht="31.5" customHeight="1" x14ac:dyDescent="0.3">
      <c r="A29" s="95" t="s">
        <v>79</v>
      </c>
      <c r="B29" s="20">
        <v>200</v>
      </c>
      <c r="C29" s="15">
        <f>C8</f>
        <v>19.079999999999998</v>
      </c>
      <c r="D29" s="15">
        <v>3.8</v>
      </c>
      <c r="E29" s="15">
        <v>3.5</v>
      </c>
      <c r="F29" s="15">
        <v>11.2</v>
      </c>
      <c r="G29" s="15">
        <v>91.2</v>
      </c>
      <c r="H29" s="18" t="s">
        <v>12</v>
      </c>
      <c r="I29" s="18" t="s">
        <v>80</v>
      </c>
      <c r="J29" s="85" t="s">
        <v>35</v>
      </c>
    </row>
    <row r="30" spans="1:10" ht="23.25" customHeight="1" x14ac:dyDescent="0.3">
      <c r="A30" s="95" t="s">
        <v>16</v>
      </c>
      <c r="B30" s="18">
        <v>60</v>
      </c>
      <c r="C30" s="15">
        <f>C9</f>
        <v>4.7</v>
      </c>
      <c r="D30" s="15">
        <v>2.8</v>
      </c>
      <c r="E30" s="15">
        <v>0.8</v>
      </c>
      <c r="F30" s="15">
        <v>20</v>
      </c>
      <c r="G30" s="15">
        <v>105.6</v>
      </c>
      <c r="H30" s="18" t="s">
        <v>17</v>
      </c>
      <c r="I30" s="18">
        <v>125</v>
      </c>
      <c r="J30" s="85" t="s">
        <v>35</v>
      </c>
    </row>
    <row r="31" spans="1:10" ht="39.75" customHeight="1" x14ac:dyDescent="0.3">
      <c r="A31" s="95" t="s">
        <v>65</v>
      </c>
      <c r="B31" s="18">
        <v>200</v>
      </c>
      <c r="C31" s="15">
        <f>C10</f>
        <v>18.23</v>
      </c>
      <c r="D31" s="14">
        <v>0</v>
      </c>
      <c r="E31" s="14">
        <v>0</v>
      </c>
      <c r="F31" s="14">
        <v>20.2</v>
      </c>
      <c r="G31" s="14">
        <v>84.8</v>
      </c>
      <c r="H31" s="136" t="s">
        <v>266</v>
      </c>
      <c r="I31" s="18"/>
      <c r="J31" s="85" t="s">
        <v>35</v>
      </c>
    </row>
    <row r="32" spans="1:10" ht="21.75" customHeight="1" x14ac:dyDescent="0.3">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x14ac:dyDescent="0.3">
      <c r="A33" s="413" t="s">
        <v>19</v>
      </c>
      <c r="B33" s="373"/>
      <c r="C33" s="373"/>
      <c r="D33" s="373"/>
      <c r="E33" s="373"/>
      <c r="F33" s="373"/>
      <c r="G33" s="373"/>
      <c r="H33" s="373"/>
      <c r="I33" s="414"/>
    </row>
    <row r="34" spans="1:10" ht="33" x14ac:dyDescent="0.3">
      <c r="A34" s="144" t="s">
        <v>36</v>
      </c>
      <c r="B34" s="29">
        <v>100</v>
      </c>
      <c r="C34" s="30">
        <f>C13</f>
        <v>5</v>
      </c>
      <c r="D34" s="30">
        <v>1.66</v>
      </c>
      <c r="E34" s="30">
        <v>10.130000000000001</v>
      </c>
      <c r="F34" s="30">
        <v>9.6300000000000008</v>
      </c>
      <c r="G34" s="30">
        <v>135.29</v>
      </c>
      <c r="H34" s="29" t="s">
        <v>12</v>
      </c>
      <c r="I34" s="18" t="s">
        <v>37</v>
      </c>
      <c r="J34" s="2" t="s">
        <v>35</v>
      </c>
    </row>
    <row r="35" spans="1:10" ht="38.25" customHeight="1" x14ac:dyDescent="0.3">
      <c r="A35" s="77" t="s">
        <v>83</v>
      </c>
      <c r="B35" s="18">
        <v>300</v>
      </c>
      <c r="C35" s="30">
        <f t="shared" ref="C35:C40" si="0">C14</f>
        <v>15</v>
      </c>
      <c r="D35" s="14">
        <v>2.82</v>
      </c>
      <c r="E35" s="14">
        <v>7.13</v>
      </c>
      <c r="F35" s="14">
        <v>16.77</v>
      </c>
      <c r="G35" s="14">
        <v>150</v>
      </c>
      <c r="H35" s="136" t="s">
        <v>30</v>
      </c>
      <c r="I35" s="18">
        <v>96</v>
      </c>
      <c r="J35" s="85" t="s">
        <v>35</v>
      </c>
    </row>
    <row r="36" spans="1:10" ht="25.5" customHeight="1" x14ac:dyDescent="0.3">
      <c r="A36" s="135" t="s">
        <v>86</v>
      </c>
      <c r="B36" s="18">
        <v>180</v>
      </c>
      <c r="C36" s="30">
        <f t="shared" si="0"/>
        <v>10</v>
      </c>
      <c r="D36" s="15">
        <v>3.51</v>
      </c>
      <c r="E36" s="15">
        <v>31.86</v>
      </c>
      <c r="F36" s="15">
        <v>9.7200000000000006</v>
      </c>
      <c r="G36" s="15">
        <v>339.57</v>
      </c>
      <c r="H36" s="18" t="s">
        <v>12</v>
      </c>
      <c r="I36" s="145" t="s">
        <v>85</v>
      </c>
      <c r="J36" s="85" t="s">
        <v>35</v>
      </c>
    </row>
    <row r="37" spans="1:10" ht="26.25" customHeight="1" x14ac:dyDescent="0.3">
      <c r="A37" s="21" t="s">
        <v>88</v>
      </c>
      <c r="B37" s="18">
        <v>100</v>
      </c>
      <c r="C37" s="30">
        <f t="shared" si="0"/>
        <v>35</v>
      </c>
      <c r="D37" s="15">
        <v>13</v>
      </c>
      <c r="E37" s="15">
        <v>14.8</v>
      </c>
      <c r="F37" s="15">
        <v>3.5</v>
      </c>
      <c r="G37" s="15">
        <v>202.8</v>
      </c>
      <c r="H37" s="34" t="s">
        <v>87</v>
      </c>
      <c r="I37" s="18">
        <v>290</v>
      </c>
      <c r="J37" s="85" t="s">
        <v>40</v>
      </c>
    </row>
    <row r="38" spans="1:10" ht="25.5" customHeight="1" x14ac:dyDescent="0.3">
      <c r="A38" s="135" t="s">
        <v>23</v>
      </c>
      <c r="B38" s="29">
        <v>200</v>
      </c>
      <c r="C38" s="32">
        <v>5</v>
      </c>
      <c r="D38" s="30">
        <v>0.6</v>
      </c>
      <c r="E38" s="30">
        <v>0</v>
      </c>
      <c r="F38" s="30">
        <v>22.8</v>
      </c>
      <c r="G38" s="30">
        <v>93.2</v>
      </c>
      <c r="H38" s="18" t="s">
        <v>12</v>
      </c>
      <c r="I38" s="29" t="s">
        <v>24</v>
      </c>
      <c r="J38" s="3"/>
    </row>
    <row r="39" spans="1:10" ht="31.5" customHeight="1" x14ac:dyDescent="0.3">
      <c r="A39" s="21" t="s">
        <v>25</v>
      </c>
      <c r="B39" s="18">
        <v>80</v>
      </c>
      <c r="C39" s="30">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30">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30.49</v>
      </c>
      <c r="E41" s="26">
        <f>SUM(E34:E40)</f>
        <v>65.02</v>
      </c>
      <c r="F41" s="26">
        <f>SUM(F34:F40)</f>
        <v>110.82</v>
      </c>
      <c r="G41" s="26">
        <f>SUM(G34:G40)</f>
        <v>1171.0599999999997</v>
      </c>
      <c r="H41" s="10"/>
      <c r="I41" s="99"/>
    </row>
    <row r="42" spans="1:10" ht="21.75" customHeight="1" x14ac:dyDescent="0.3">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2:I2"/>
    <mergeCell ref="C25:C27"/>
    <mergeCell ref="A4:A6"/>
    <mergeCell ref="G4:G5"/>
    <mergeCell ref="F4:F5"/>
    <mergeCell ref="E4:E5"/>
    <mergeCell ref="D4:D5"/>
    <mergeCell ref="C4:C6"/>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9"/>
  <sheetViews>
    <sheetView topLeftCell="A4" workbookViewId="0">
      <selection activeCell="H13" sqref="H13"/>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80" t="s">
        <v>196</v>
      </c>
      <c r="B1" s="380"/>
      <c r="C1" s="380"/>
      <c r="D1" s="380"/>
      <c r="E1" s="380"/>
      <c r="F1" s="380"/>
      <c r="G1" s="380"/>
      <c r="H1" s="380"/>
      <c r="I1" s="380"/>
      <c r="J1" s="380" t="s">
        <v>128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221</v>
      </c>
      <c r="B4" s="400"/>
      <c r="C4" s="400"/>
      <c r="D4" s="400"/>
      <c r="E4" s="400"/>
      <c r="F4" s="400"/>
      <c r="G4" s="400"/>
      <c r="H4" s="400"/>
      <c r="I4" s="400"/>
      <c r="J4" s="400"/>
      <c r="K4" s="400"/>
      <c r="L4" s="400"/>
    </row>
    <row r="5" spans="1:12" ht="13.5" customHeight="1" x14ac:dyDescent="0.2">
      <c r="A5" s="381" t="s">
        <v>78</v>
      </c>
      <c r="B5" s="382"/>
      <c r="C5" s="382"/>
      <c r="D5" s="382"/>
      <c r="E5" s="382"/>
      <c r="F5" s="382"/>
      <c r="G5" s="382"/>
      <c r="H5" s="382"/>
      <c r="I5" s="382"/>
      <c r="J5" s="382"/>
      <c r="K5" s="382"/>
      <c r="L5" s="383"/>
    </row>
    <row r="6" spans="1:12" ht="15.75" customHeight="1" x14ac:dyDescent="0.2">
      <c r="A6" s="146" t="s">
        <v>139</v>
      </c>
      <c r="B6" s="52">
        <v>40</v>
      </c>
      <c r="C6" s="52">
        <v>35</v>
      </c>
      <c r="D6" s="123">
        <v>64</v>
      </c>
      <c r="E6" s="49">
        <f>D6/100*35+D6</f>
        <v>86.4</v>
      </c>
      <c r="F6" s="50">
        <f>(B6*E6)/1000</f>
        <v>3.456</v>
      </c>
      <c r="G6" s="51"/>
      <c r="H6" s="52"/>
      <c r="I6" s="52"/>
      <c r="J6" s="52"/>
      <c r="K6" s="52"/>
      <c r="L6" s="52"/>
    </row>
    <row r="7" spans="1:12" ht="15.75" customHeight="1" x14ac:dyDescent="0.2">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x14ac:dyDescent="0.2">
      <c r="A8" s="146" t="s">
        <v>141</v>
      </c>
      <c r="B8" s="52">
        <v>15</v>
      </c>
      <c r="C8" s="52">
        <v>15</v>
      </c>
      <c r="D8" s="123">
        <v>55</v>
      </c>
      <c r="E8" s="49">
        <f t="shared" si="0"/>
        <v>74.25</v>
      </c>
      <c r="F8" s="50">
        <f t="shared" si="1"/>
        <v>1.11375</v>
      </c>
      <c r="G8" s="51"/>
      <c r="H8" s="52"/>
      <c r="I8" s="52"/>
      <c r="J8" s="52"/>
      <c r="K8" s="52"/>
      <c r="L8" s="52"/>
    </row>
    <row r="9" spans="1:12" ht="15.75" customHeight="1" x14ac:dyDescent="0.2">
      <c r="A9" s="146" t="s">
        <v>142</v>
      </c>
      <c r="B9" s="52">
        <v>5</v>
      </c>
      <c r="C9" s="52">
        <v>5</v>
      </c>
      <c r="D9" s="123">
        <v>395.5</v>
      </c>
      <c r="E9" s="49">
        <f t="shared" si="0"/>
        <v>533.92499999999995</v>
      </c>
      <c r="F9" s="50">
        <f t="shared" si="1"/>
        <v>2.6696249999999999</v>
      </c>
      <c r="G9" s="51"/>
      <c r="H9" s="52"/>
      <c r="I9" s="52"/>
      <c r="J9" s="52"/>
      <c r="K9" s="52"/>
      <c r="L9" s="52"/>
    </row>
    <row r="10" spans="1:12" ht="15" customHeight="1" x14ac:dyDescent="0.2">
      <c r="A10" s="146" t="s">
        <v>197</v>
      </c>
      <c r="B10" s="52">
        <v>83.54</v>
      </c>
      <c r="C10" s="52">
        <v>61</v>
      </c>
      <c r="D10" s="123">
        <v>152</v>
      </c>
      <c r="E10" s="49">
        <f t="shared" si="0"/>
        <v>205.2</v>
      </c>
      <c r="F10" s="50">
        <f t="shared" si="1"/>
        <v>17.142408</v>
      </c>
      <c r="G10" s="51"/>
      <c r="H10" s="52"/>
      <c r="I10" s="52"/>
      <c r="J10" s="52"/>
      <c r="K10" s="52"/>
      <c r="L10" s="52"/>
    </row>
    <row r="11" spans="1:12" ht="15" customHeight="1" x14ac:dyDescent="0.2">
      <c r="A11" s="146" t="s">
        <v>198</v>
      </c>
      <c r="B11" s="52">
        <v>15</v>
      </c>
      <c r="C11" s="52">
        <v>12.7</v>
      </c>
      <c r="D11" s="123">
        <v>185</v>
      </c>
      <c r="E11" s="49">
        <f t="shared" si="0"/>
        <v>249.75</v>
      </c>
      <c r="F11" s="50">
        <f t="shared" si="1"/>
        <v>3.7462499999999999</v>
      </c>
      <c r="G11" s="51"/>
      <c r="H11" s="52"/>
      <c r="I11" s="52"/>
      <c r="J11" s="52"/>
      <c r="K11" s="52"/>
      <c r="L11" s="52"/>
    </row>
    <row r="12" spans="1:12" ht="15.75" customHeight="1" x14ac:dyDescent="0.2">
      <c r="A12" s="146" t="s">
        <v>274</v>
      </c>
      <c r="B12" s="52">
        <v>20</v>
      </c>
      <c r="C12" s="52">
        <v>20</v>
      </c>
      <c r="D12" s="123">
        <v>106</v>
      </c>
      <c r="E12" s="49">
        <f t="shared" si="0"/>
        <v>143.1</v>
      </c>
      <c r="F12" s="50">
        <f t="shared" si="1"/>
        <v>2.8620000000000001</v>
      </c>
      <c r="G12" s="51"/>
      <c r="H12" s="52"/>
      <c r="I12" s="52"/>
      <c r="J12" s="52"/>
      <c r="K12" s="52"/>
      <c r="L12" s="52"/>
    </row>
    <row r="13" spans="1:12" ht="13.5" customHeight="1" x14ac:dyDescent="0.2">
      <c r="A13" s="147" t="s">
        <v>143</v>
      </c>
      <c r="B13" s="57"/>
      <c r="C13" s="391" t="s">
        <v>29</v>
      </c>
      <c r="D13" s="382"/>
      <c r="E13" s="382"/>
      <c r="F13" s="383"/>
      <c r="G13" s="54">
        <f>SUM(F6:F12)</f>
        <v>31.012982999999998</v>
      </c>
      <c r="H13" s="52">
        <v>5.34</v>
      </c>
      <c r="I13" s="52">
        <v>11.23</v>
      </c>
      <c r="J13" s="52">
        <v>35.1</v>
      </c>
      <c r="K13" s="52">
        <v>263</v>
      </c>
      <c r="L13" s="52">
        <v>1.23</v>
      </c>
    </row>
    <row r="14" spans="1:12" ht="18.75" customHeight="1" x14ac:dyDescent="0.2">
      <c r="A14" s="381" t="s">
        <v>199</v>
      </c>
      <c r="B14" s="382"/>
      <c r="C14" s="382"/>
      <c r="D14" s="382"/>
      <c r="E14" s="382"/>
      <c r="F14" s="382"/>
      <c r="G14" s="382"/>
      <c r="H14" s="382"/>
      <c r="I14" s="382"/>
      <c r="J14" s="382"/>
      <c r="K14" s="382"/>
      <c r="L14" s="383"/>
    </row>
    <row r="15" spans="1:12" ht="16.5" customHeight="1" x14ac:dyDescent="0.2">
      <c r="A15" s="121" t="s">
        <v>140</v>
      </c>
      <c r="B15" s="52">
        <v>200</v>
      </c>
      <c r="C15" s="122">
        <v>200</v>
      </c>
      <c r="D15" s="123">
        <v>62</v>
      </c>
      <c r="E15" s="49">
        <f>D15/100*35+D15</f>
        <v>83.7</v>
      </c>
      <c r="F15" s="50">
        <f>(B15*E15)/1000</f>
        <v>16.739999999999998</v>
      </c>
      <c r="G15" s="51"/>
      <c r="H15" s="52"/>
      <c r="I15" s="52"/>
      <c r="J15" s="52"/>
      <c r="K15" s="52"/>
      <c r="L15" s="52"/>
    </row>
    <row r="16" spans="1:12" ht="14.25" customHeight="1" x14ac:dyDescent="0.2">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x14ac:dyDescent="0.2">
      <c r="A17" s="121" t="s">
        <v>200</v>
      </c>
      <c r="B17" s="52">
        <v>5</v>
      </c>
      <c r="C17" s="122">
        <v>5</v>
      </c>
      <c r="D17" s="123">
        <v>270</v>
      </c>
      <c r="E17" s="49">
        <f>D17/100*35+D17</f>
        <v>364.5</v>
      </c>
      <c r="F17" s="50">
        <f>(B17*E17)/1000</f>
        <v>1.8225</v>
      </c>
      <c r="G17" s="62"/>
      <c r="H17" s="52"/>
      <c r="I17" s="52"/>
      <c r="J17" s="52"/>
      <c r="K17" s="52"/>
      <c r="L17" s="52"/>
    </row>
    <row r="18" spans="1:12" ht="13.5" customHeight="1" x14ac:dyDescent="0.2">
      <c r="A18" s="53" t="s">
        <v>143</v>
      </c>
      <c r="B18" s="47"/>
      <c r="C18" s="381">
        <v>200</v>
      </c>
      <c r="D18" s="382"/>
      <c r="E18" s="382"/>
      <c r="F18" s="383"/>
      <c r="G18" s="54">
        <f>F15+F16+F17</f>
        <v>19.082249999999998</v>
      </c>
      <c r="H18" s="52">
        <v>5.34</v>
      </c>
      <c r="I18" s="52">
        <v>11.23</v>
      </c>
      <c r="J18" s="52">
        <v>35.1</v>
      </c>
      <c r="K18" s="52">
        <v>263</v>
      </c>
      <c r="L18" s="52">
        <v>1.23</v>
      </c>
    </row>
    <row r="19" spans="1:12" s="63" customFormat="1" ht="16.5" customHeight="1" x14ac:dyDescent="0.25">
      <c r="A19" s="391" t="s">
        <v>16</v>
      </c>
      <c r="B19" s="392"/>
      <c r="C19" s="392"/>
      <c r="D19" s="382"/>
      <c r="E19" s="382"/>
      <c r="F19" s="382"/>
      <c r="G19" s="382"/>
      <c r="H19" s="382"/>
      <c r="I19" s="382"/>
      <c r="J19" s="382"/>
      <c r="K19" s="382"/>
      <c r="L19" s="383"/>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x14ac:dyDescent="0.25">
      <c r="A21" s="381" t="s">
        <v>65</v>
      </c>
      <c r="B21" s="382"/>
      <c r="C21" s="382"/>
      <c r="D21" s="382"/>
      <c r="E21" s="382"/>
      <c r="F21" s="382"/>
      <c r="G21" s="382"/>
      <c r="H21" s="382"/>
      <c r="I21" s="382"/>
      <c r="J21" s="382"/>
      <c r="K21" s="382"/>
      <c r="L21" s="383"/>
    </row>
    <row r="22" spans="1:12" ht="18.75" customHeight="1" x14ac:dyDescent="0.2">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x14ac:dyDescent="0.2">
      <c r="A23" s="402"/>
      <c r="B23" s="403"/>
      <c r="C23" s="403"/>
      <c r="D23" s="404"/>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x14ac:dyDescent="0.3">
      <c r="A24" s="386" t="s">
        <v>154</v>
      </c>
      <c r="B24" s="387"/>
      <c r="C24" s="387"/>
      <c r="D24" s="387"/>
      <c r="E24" s="387"/>
      <c r="F24" s="387"/>
      <c r="G24" s="387"/>
      <c r="H24" s="387"/>
      <c r="I24" s="387"/>
      <c r="J24" s="387"/>
      <c r="K24" s="387"/>
      <c r="L24" s="387"/>
    </row>
    <row r="25" spans="1:12" s="66" customFormat="1" x14ac:dyDescent="0.2">
      <c r="A25" s="381" t="s">
        <v>36</v>
      </c>
      <c r="B25" s="382"/>
      <c r="C25" s="382"/>
      <c r="D25" s="382"/>
      <c r="E25" s="382"/>
      <c r="F25" s="382"/>
      <c r="G25" s="382"/>
      <c r="H25" s="382"/>
      <c r="I25" s="382"/>
      <c r="J25" s="382"/>
      <c r="K25" s="382"/>
      <c r="L25" s="383"/>
    </row>
    <row r="26" spans="1:12" s="66" customFormat="1" x14ac:dyDescent="0.2">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x14ac:dyDescent="0.2">
      <c r="A27" s="67" t="s">
        <v>162</v>
      </c>
      <c r="B27" s="52">
        <v>7.5</v>
      </c>
      <c r="C27" s="52">
        <v>6</v>
      </c>
      <c r="D27" s="70">
        <v>30</v>
      </c>
      <c r="E27" s="52">
        <f t="shared" si="3"/>
        <v>40.5</v>
      </c>
      <c r="F27" s="51">
        <f t="shared" si="4"/>
        <v>0.30375000000000002</v>
      </c>
      <c r="G27" s="62"/>
      <c r="H27" s="71"/>
      <c r="I27" s="71"/>
      <c r="J27" s="71"/>
      <c r="K27" s="71"/>
      <c r="L27" s="71"/>
    </row>
    <row r="28" spans="1:12" s="66" customFormat="1" x14ac:dyDescent="0.2">
      <c r="A28" s="67" t="s">
        <v>141</v>
      </c>
      <c r="B28" s="52">
        <v>1</v>
      </c>
      <c r="C28" s="52">
        <v>1</v>
      </c>
      <c r="D28" s="70">
        <v>55</v>
      </c>
      <c r="E28" s="52">
        <f t="shared" si="3"/>
        <v>74.25</v>
      </c>
      <c r="F28" s="51">
        <f t="shared" si="4"/>
        <v>7.4249999999999997E-2</v>
      </c>
      <c r="G28" s="62"/>
      <c r="H28" s="71"/>
      <c r="I28" s="71"/>
      <c r="J28" s="71"/>
      <c r="K28" s="71"/>
      <c r="L28" s="71"/>
    </row>
    <row r="29" spans="1:12" s="66" customFormat="1" x14ac:dyDescent="0.2">
      <c r="A29" s="67" t="s">
        <v>166</v>
      </c>
      <c r="B29" s="52">
        <v>0.1</v>
      </c>
      <c r="C29" s="52">
        <v>0.1</v>
      </c>
      <c r="D29" s="70">
        <v>450</v>
      </c>
      <c r="E29" s="52">
        <f t="shared" si="3"/>
        <v>607.5</v>
      </c>
      <c r="F29" s="51">
        <f t="shared" si="4"/>
        <v>6.0749999999999998E-2</v>
      </c>
      <c r="G29" s="62"/>
      <c r="H29" s="71"/>
      <c r="I29" s="71"/>
      <c r="J29" s="71"/>
      <c r="K29" s="71"/>
      <c r="L29" s="71"/>
    </row>
    <row r="30" spans="1:12" s="66" customFormat="1" x14ac:dyDescent="0.2">
      <c r="A30" s="67" t="s">
        <v>167</v>
      </c>
      <c r="B30" s="52">
        <v>6</v>
      </c>
      <c r="C30" s="52">
        <v>6</v>
      </c>
      <c r="D30" s="70">
        <v>157</v>
      </c>
      <c r="E30" s="52">
        <f t="shared" si="3"/>
        <v>211.95</v>
      </c>
      <c r="F30" s="51">
        <f t="shared" si="4"/>
        <v>1.2716999999999998</v>
      </c>
      <c r="G30" s="62"/>
      <c r="H30" s="71"/>
      <c r="I30" s="71"/>
      <c r="J30" s="71"/>
      <c r="K30" s="71"/>
      <c r="L30" s="71"/>
    </row>
    <row r="31" spans="1:12" s="66" customFormat="1" x14ac:dyDescent="0.2">
      <c r="A31" s="67" t="s">
        <v>168</v>
      </c>
      <c r="B31" s="52">
        <v>0.2</v>
      </c>
      <c r="C31" s="52">
        <v>0.2</v>
      </c>
      <c r="D31" s="70">
        <v>14</v>
      </c>
      <c r="E31" s="52">
        <f t="shared" si="3"/>
        <v>18.899999999999999</v>
      </c>
      <c r="F31" s="51">
        <f t="shared" si="4"/>
        <v>3.7799999999999999E-3</v>
      </c>
      <c r="G31" s="62"/>
      <c r="H31" s="71"/>
      <c r="I31" s="71"/>
      <c r="J31" s="71"/>
      <c r="K31" s="71"/>
      <c r="L31" s="71"/>
    </row>
    <row r="32" spans="1:12" x14ac:dyDescent="0.2">
      <c r="A32" s="72" t="s">
        <v>143</v>
      </c>
      <c r="B32" s="389" t="s">
        <v>186</v>
      </c>
      <c r="C32" s="390"/>
      <c r="D32" s="52"/>
      <c r="E32" s="52"/>
      <c r="F32" s="51"/>
      <c r="G32" s="62">
        <v>10</v>
      </c>
      <c r="H32" s="41"/>
      <c r="I32" s="41"/>
      <c r="J32" s="41"/>
      <c r="K32" s="41"/>
      <c r="L32" s="41"/>
    </row>
    <row r="33" spans="1:12" ht="15.75" customHeight="1" x14ac:dyDescent="0.2">
      <c r="A33" s="381" t="s">
        <v>83</v>
      </c>
      <c r="B33" s="382"/>
      <c r="C33" s="382"/>
      <c r="D33" s="382"/>
      <c r="E33" s="382"/>
      <c r="F33" s="382"/>
      <c r="G33" s="382"/>
      <c r="H33" s="382"/>
      <c r="I33" s="382"/>
      <c r="J33" s="382"/>
      <c r="K33" s="382"/>
      <c r="L33" s="383"/>
    </row>
    <row r="34" spans="1:12" ht="16.5" x14ac:dyDescent="0.2">
      <c r="A34" s="77" t="s">
        <v>159</v>
      </c>
      <c r="B34" s="126">
        <v>108</v>
      </c>
      <c r="C34" s="126">
        <v>77.760000000000005</v>
      </c>
      <c r="D34" s="52">
        <v>45</v>
      </c>
      <c r="E34" s="52">
        <f>D34/100*35+D34</f>
        <v>60.75</v>
      </c>
      <c r="F34" s="51">
        <f>(B34*E34)/1000</f>
        <v>6.5609999999999999</v>
      </c>
      <c r="G34" s="51"/>
      <c r="H34" s="41"/>
      <c r="I34" s="41"/>
      <c r="J34" s="41"/>
      <c r="K34" s="41"/>
      <c r="L34" s="41"/>
    </row>
    <row r="35" spans="1:12" ht="16.5" x14ac:dyDescent="0.2">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x14ac:dyDescent="0.2">
      <c r="A36" s="77" t="s">
        <v>161</v>
      </c>
      <c r="B36" s="126">
        <v>6.25</v>
      </c>
      <c r="C36" s="126">
        <v>5.25</v>
      </c>
      <c r="D36" s="52">
        <v>24</v>
      </c>
      <c r="E36" s="52">
        <f t="shared" si="5"/>
        <v>32.4</v>
      </c>
      <c r="F36" s="51">
        <f t="shared" si="6"/>
        <v>0.20250000000000001</v>
      </c>
      <c r="G36" s="51"/>
      <c r="H36" s="41"/>
      <c r="I36" s="41"/>
      <c r="J36" s="41"/>
      <c r="K36" s="41"/>
      <c r="L36" s="41"/>
    </row>
    <row r="37" spans="1:12" ht="16.5" x14ac:dyDescent="0.2">
      <c r="A37" s="77" t="s">
        <v>201</v>
      </c>
      <c r="B37" s="126">
        <v>3</v>
      </c>
      <c r="C37" s="126">
        <v>3</v>
      </c>
      <c r="D37" s="52">
        <v>157</v>
      </c>
      <c r="E37" s="52">
        <f t="shared" si="5"/>
        <v>211.95</v>
      </c>
      <c r="F37" s="51">
        <f>(B37*E37)/1000</f>
        <v>0.63584999999999992</v>
      </c>
      <c r="G37" s="51"/>
      <c r="H37" s="41"/>
      <c r="I37" s="41"/>
      <c r="J37" s="41"/>
      <c r="K37" s="41"/>
      <c r="L37" s="41"/>
    </row>
    <row r="38" spans="1:12" ht="16.5" x14ac:dyDescent="0.2">
      <c r="A38" s="77" t="s">
        <v>202</v>
      </c>
      <c r="B38" s="126">
        <v>5</v>
      </c>
      <c r="C38" s="126">
        <v>5</v>
      </c>
      <c r="D38" s="52">
        <v>32</v>
      </c>
      <c r="E38" s="52">
        <f t="shared" si="5"/>
        <v>43.2</v>
      </c>
      <c r="F38" s="51">
        <f>(B38*E38)/1000</f>
        <v>0.216</v>
      </c>
      <c r="G38" s="51"/>
      <c r="H38" s="41"/>
      <c r="I38" s="41"/>
      <c r="J38" s="41"/>
      <c r="K38" s="41"/>
      <c r="L38" s="41"/>
    </row>
    <row r="39" spans="1:12" ht="16.5" x14ac:dyDescent="0.2">
      <c r="A39" s="77" t="s">
        <v>203</v>
      </c>
      <c r="B39" s="126">
        <v>15</v>
      </c>
      <c r="C39" s="126">
        <v>14.25</v>
      </c>
      <c r="D39" s="52">
        <v>85</v>
      </c>
      <c r="E39" s="52">
        <f t="shared" si="5"/>
        <v>114.75</v>
      </c>
      <c r="F39" s="51">
        <f>(B39*E39)/1000</f>
        <v>1.7212499999999999</v>
      </c>
      <c r="G39" s="51"/>
      <c r="H39" s="41"/>
      <c r="I39" s="41"/>
      <c r="J39" s="41"/>
      <c r="K39" s="41"/>
      <c r="L39" s="41"/>
    </row>
    <row r="40" spans="1:12" ht="16.5" x14ac:dyDescent="0.2">
      <c r="A40" s="77" t="s">
        <v>168</v>
      </c>
      <c r="B40" s="126">
        <v>0.25</v>
      </c>
      <c r="C40" s="126">
        <v>0.25</v>
      </c>
      <c r="D40" s="52">
        <v>17</v>
      </c>
      <c r="E40" s="52">
        <f t="shared" si="5"/>
        <v>22.95</v>
      </c>
      <c r="F40" s="51">
        <f>(B40*E40)/1000</f>
        <v>5.7374999999999995E-3</v>
      </c>
      <c r="G40" s="51"/>
      <c r="H40" s="41"/>
      <c r="I40" s="41"/>
      <c r="J40" s="41"/>
      <c r="K40" s="41"/>
      <c r="L40" s="41"/>
    </row>
    <row r="41" spans="1:12" ht="16.5" x14ac:dyDescent="0.2">
      <c r="A41" s="77" t="s">
        <v>173</v>
      </c>
      <c r="B41" s="126">
        <v>150</v>
      </c>
      <c r="C41" s="126">
        <v>150</v>
      </c>
      <c r="D41" s="52"/>
      <c r="E41" s="52"/>
      <c r="F41" s="51">
        <f t="shared" si="6"/>
        <v>0</v>
      </c>
      <c r="G41" s="51"/>
      <c r="H41" s="41"/>
      <c r="I41" s="41"/>
      <c r="J41" s="41"/>
      <c r="K41" s="41"/>
      <c r="L41" s="41"/>
    </row>
    <row r="42" spans="1:12" x14ac:dyDescent="0.2">
      <c r="A42" s="79" t="s">
        <v>143</v>
      </c>
      <c r="B42" s="416" t="s">
        <v>185</v>
      </c>
      <c r="C42" s="416"/>
      <c r="D42" s="52"/>
      <c r="E42" s="52"/>
      <c r="F42" s="51"/>
      <c r="G42" s="62">
        <v>15</v>
      </c>
      <c r="H42" s="41"/>
      <c r="I42" s="41"/>
      <c r="J42" s="41"/>
      <c r="K42" s="41"/>
      <c r="L42" s="41"/>
    </row>
    <row r="43" spans="1:12" x14ac:dyDescent="0.2">
      <c r="A43" s="381" t="s">
        <v>84</v>
      </c>
      <c r="B43" s="382"/>
      <c r="C43" s="382"/>
      <c r="D43" s="382"/>
      <c r="E43" s="382"/>
      <c r="F43" s="382"/>
      <c r="G43" s="382"/>
      <c r="H43" s="382"/>
      <c r="I43" s="382"/>
      <c r="J43" s="382"/>
      <c r="K43" s="382"/>
      <c r="L43" s="383"/>
    </row>
    <row r="44" spans="1:12" x14ac:dyDescent="0.2">
      <c r="A44" s="67" t="s">
        <v>165</v>
      </c>
      <c r="B44" s="52">
        <v>237.3</v>
      </c>
      <c r="C44" s="52">
        <v>189.84</v>
      </c>
      <c r="D44" s="68">
        <v>30</v>
      </c>
      <c r="E44" s="52">
        <f>D44/100*30+D44</f>
        <v>39</v>
      </c>
      <c r="F44" s="51">
        <f>(B44*E44)/1000</f>
        <v>9.2547000000000015</v>
      </c>
      <c r="G44" s="51"/>
      <c r="H44" s="41"/>
      <c r="I44" s="41"/>
      <c r="J44" s="41"/>
      <c r="K44" s="41"/>
      <c r="L44" s="41"/>
    </row>
    <row r="45" spans="1:12" x14ac:dyDescent="0.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x14ac:dyDescent="0.2">
      <c r="A46" s="67" t="s">
        <v>162</v>
      </c>
      <c r="B46" s="52">
        <v>9</v>
      </c>
      <c r="C46" s="52">
        <v>7.2</v>
      </c>
      <c r="D46" s="68">
        <v>30</v>
      </c>
      <c r="E46" s="52">
        <f t="shared" si="7"/>
        <v>39</v>
      </c>
      <c r="F46" s="51">
        <f t="shared" si="8"/>
        <v>0.35099999999999998</v>
      </c>
      <c r="G46" s="51"/>
      <c r="H46" s="41"/>
      <c r="I46" s="41"/>
      <c r="J46" s="41"/>
      <c r="K46" s="41"/>
      <c r="L46" s="41"/>
    </row>
    <row r="47" spans="1:12" x14ac:dyDescent="0.2">
      <c r="A47" s="67" t="s">
        <v>193</v>
      </c>
      <c r="B47" s="52">
        <v>16</v>
      </c>
      <c r="C47" s="52">
        <v>16</v>
      </c>
      <c r="D47" s="68">
        <v>144</v>
      </c>
      <c r="E47" s="52">
        <f t="shared" si="7"/>
        <v>187.2</v>
      </c>
      <c r="F47" s="51">
        <f t="shared" si="8"/>
        <v>2.9951999999999996</v>
      </c>
      <c r="G47" s="51"/>
      <c r="H47" s="41"/>
      <c r="I47" s="41"/>
      <c r="J47" s="41"/>
      <c r="K47" s="41"/>
      <c r="L47" s="41"/>
    </row>
    <row r="48" spans="1:12" x14ac:dyDescent="0.2">
      <c r="A48" s="67" t="s">
        <v>204</v>
      </c>
      <c r="B48" s="52">
        <v>2.4</v>
      </c>
      <c r="C48" s="52">
        <v>2.4</v>
      </c>
      <c r="D48" s="68">
        <v>37</v>
      </c>
      <c r="E48" s="52">
        <f t="shared" si="7"/>
        <v>48.1</v>
      </c>
      <c r="F48" s="51">
        <f t="shared" si="8"/>
        <v>0.11544</v>
      </c>
      <c r="G48" s="51"/>
      <c r="H48" s="41"/>
      <c r="I48" s="41"/>
      <c r="J48" s="41"/>
      <c r="K48" s="41"/>
      <c r="L48" s="41"/>
    </row>
    <row r="49" spans="1:12" x14ac:dyDescent="0.2">
      <c r="A49" s="67" t="s">
        <v>141</v>
      </c>
      <c r="B49" s="52">
        <v>6</v>
      </c>
      <c r="C49" s="52">
        <v>6</v>
      </c>
      <c r="D49" s="68">
        <v>55</v>
      </c>
      <c r="E49" s="52">
        <f t="shared" si="7"/>
        <v>71.5</v>
      </c>
      <c r="F49" s="51">
        <f t="shared" si="8"/>
        <v>0.42899999999999999</v>
      </c>
      <c r="G49" s="51"/>
      <c r="H49" s="41"/>
      <c r="I49" s="41"/>
      <c r="J49" s="41"/>
      <c r="K49" s="41"/>
      <c r="L49" s="41"/>
    </row>
    <row r="50" spans="1:12" x14ac:dyDescent="0.2">
      <c r="A50" s="67" t="s">
        <v>157</v>
      </c>
      <c r="B50" s="52">
        <v>7</v>
      </c>
      <c r="C50" s="52">
        <v>7</v>
      </c>
      <c r="D50" s="68">
        <v>157</v>
      </c>
      <c r="E50" s="52">
        <f t="shared" si="7"/>
        <v>204.1</v>
      </c>
      <c r="F50" s="51">
        <f t="shared" si="8"/>
        <v>1.4287000000000001</v>
      </c>
      <c r="G50" s="51"/>
      <c r="H50" s="41"/>
      <c r="I50" s="41"/>
      <c r="J50" s="41"/>
      <c r="K50" s="41"/>
      <c r="L50" s="41"/>
    </row>
    <row r="51" spans="1:12" x14ac:dyDescent="0.2">
      <c r="A51" s="67" t="s">
        <v>168</v>
      </c>
      <c r="B51" s="52">
        <v>0.7</v>
      </c>
      <c r="C51" s="52">
        <v>0.7</v>
      </c>
      <c r="D51" s="68">
        <v>17</v>
      </c>
      <c r="E51" s="52">
        <f>D51/100*30+D51</f>
        <v>22.1</v>
      </c>
      <c r="F51" s="51">
        <f t="shared" ref="F51:F61" si="9">(B51*E51)/1000</f>
        <v>1.5470000000000001E-2</v>
      </c>
      <c r="G51" s="51"/>
      <c r="H51" s="41"/>
      <c r="I51" s="41"/>
      <c r="J51" s="41"/>
      <c r="K51" s="41"/>
      <c r="L51" s="41"/>
    </row>
    <row r="52" spans="1:12" x14ac:dyDescent="0.2">
      <c r="A52" s="72" t="s">
        <v>143</v>
      </c>
      <c r="B52" s="389" t="s">
        <v>205</v>
      </c>
      <c r="C52" s="390"/>
      <c r="D52" s="73"/>
      <c r="E52" s="73"/>
      <c r="F52" s="74"/>
      <c r="G52" s="74">
        <v>15</v>
      </c>
      <c r="H52" s="76"/>
      <c r="I52" s="76"/>
      <c r="J52" s="76"/>
      <c r="K52" s="76"/>
      <c r="L52" s="76"/>
    </row>
    <row r="53" spans="1:12" x14ac:dyDescent="0.2">
      <c r="A53" s="391" t="s">
        <v>88</v>
      </c>
      <c r="B53" s="392"/>
      <c r="C53" s="392"/>
      <c r="D53" s="392"/>
      <c r="E53" s="392"/>
      <c r="F53" s="392"/>
      <c r="G53" s="392"/>
      <c r="H53" s="392"/>
      <c r="I53" s="392"/>
      <c r="J53" s="392"/>
      <c r="K53" s="392"/>
      <c r="L53" s="393"/>
    </row>
    <row r="54" spans="1:12" x14ac:dyDescent="0.2">
      <c r="A54" s="148" t="s">
        <v>193</v>
      </c>
      <c r="B54" s="149">
        <v>5</v>
      </c>
      <c r="C54" s="149">
        <v>5</v>
      </c>
      <c r="D54" s="150">
        <v>144</v>
      </c>
      <c r="E54" s="52">
        <f t="shared" ref="E54:E61" si="10">D54/100*30+D54</f>
        <v>187.2</v>
      </c>
      <c r="F54" s="51">
        <f t="shared" si="9"/>
        <v>0.93600000000000005</v>
      </c>
      <c r="G54" s="51"/>
      <c r="H54" s="41"/>
      <c r="I54" s="41"/>
      <c r="J54" s="41"/>
      <c r="K54" s="41"/>
      <c r="L54" s="41"/>
    </row>
    <row r="55" spans="1:12" x14ac:dyDescent="0.2">
      <c r="A55" s="148" t="s">
        <v>158</v>
      </c>
      <c r="B55" s="149">
        <v>0.9</v>
      </c>
      <c r="C55" s="149">
        <v>0.9</v>
      </c>
      <c r="D55" s="150">
        <v>17</v>
      </c>
      <c r="E55" s="52">
        <f t="shared" si="10"/>
        <v>22.1</v>
      </c>
      <c r="F55" s="51">
        <f t="shared" si="9"/>
        <v>1.9890000000000001E-2</v>
      </c>
      <c r="G55" s="51"/>
      <c r="H55" s="41"/>
      <c r="I55" s="41"/>
      <c r="J55" s="41"/>
      <c r="K55" s="41"/>
      <c r="L55" s="41"/>
    </row>
    <row r="56" spans="1:12" x14ac:dyDescent="0.2">
      <c r="A56" s="148" t="s">
        <v>233</v>
      </c>
      <c r="B56" s="149">
        <v>3</v>
      </c>
      <c r="C56" s="149">
        <v>3</v>
      </c>
      <c r="D56" s="150">
        <v>102.5</v>
      </c>
      <c r="E56" s="52">
        <f t="shared" si="10"/>
        <v>133.25</v>
      </c>
      <c r="F56" s="51">
        <f t="shared" si="9"/>
        <v>0.39974999999999999</v>
      </c>
      <c r="G56" s="51"/>
      <c r="H56" s="41"/>
      <c r="I56" s="41"/>
      <c r="J56" s="41"/>
      <c r="K56" s="41"/>
      <c r="L56" s="41"/>
    </row>
    <row r="57" spans="1:12" x14ac:dyDescent="0.2">
      <c r="A57" s="148" t="s">
        <v>162</v>
      </c>
      <c r="B57" s="149">
        <v>8</v>
      </c>
      <c r="C57" s="149">
        <v>6.4</v>
      </c>
      <c r="D57" s="150">
        <v>30</v>
      </c>
      <c r="E57" s="52">
        <f t="shared" si="10"/>
        <v>39</v>
      </c>
      <c r="F57" s="51">
        <f t="shared" si="9"/>
        <v>0.312</v>
      </c>
      <c r="G57" s="51"/>
      <c r="H57" s="41"/>
      <c r="I57" s="41"/>
      <c r="J57" s="41"/>
      <c r="K57" s="41"/>
      <c r="L57" s="41"/>
    </row>
    <row r="58" spans="1:12" x14ac:dyDescent="0.2">
      <c r="A58" s="148" t="s">
        <v>161</v>
      </c>
      <c r="B58" s="149">
        <v>11.2</v>
      </c>
      <c r="C58" s="149">
        <v>9.41</v>
      </c>
      <c r="D58" s="150">
        <v>24</v>
      </c>
      <c r="E58" s="52">
        <f t="shared" si="10"/>
        <v>31.2</v>
      </c>
      <c r="F58" s="51">
        <f t="shared" si="9"/>
        <v>0.34943999999999997</v>
      </c>
      <c r="G58" s="51"/>
      <c r="H58" s="41"/>
      <c r="I58" s="41"/>
      <c r="J58" s="41"/>
      <c r="K58" s="41"/>
      <c r="L58" s="41"/>
    </row>
    <row r="59" spans="1:12" x14ac:dyDescent="0.2">
      <c r="A59" s="148" t="s">
        <v>142</v>
      </c>
      <c r="B59" s="149">
        <v>3</v>
      </c>
      <c r="C59" s="149">
        <v>3</v>
      </c>
      <c r="D59" s="150">
        <v>395.5</v>
      </c>
      <c r="E59" s="52">
        <f t="shared" si="10"/>
        <v>514.15</v>
      </c>
      <c r="F59" s="51">
        <f t="shared" si="9"/>
        <v>1.5424499999999999</v>
      </c>
      <c r="G59" s="51"/>
      <c r="H59" s="41"/>
      <c r="I59" s="41"/>
      <c r="J59" s="41"/>
      <c r="K59" s="41"/>
      <c r="L59" s="41"/>
    </row>
    <row r="60" spans="1:12" x14ac:dyDescent="0.2">
      <c r="A60" s="148" t="s">
        <v>192</v>
      </c>
      <c r="B60" s="149">
        <v>1</v>
      </c>
      <c r="C60" s="149">
        <v>1</v>
      </c>
      <c r="D60" s="150">
        <v>34</v>
      </c>
      <c r="E60" s="52">
        <f t="shared" si="10"/>
        <v>44.2</v>
      </c>
      <c r="F60" s="51">
        <f t="shared" si="9"/>
        <v>4.4200000000000003E-2</v>
      </c>
      <c r="G60" s="51"/>
      <c r="H60" s="41"/>
      <c r="I60" s="41"/>
      <c r="J60" s="41"/>
      <c r="K60" s="41"/>
      <c r="L60" s="41"/>
    </row>
    <row r="61" spans="1:12" x14ac:dyDescent="0.2">
      <c r="A61" s="148" t="s">
        <v>234</v>
      </c>
      <c r="B61" s="149">
        <v>123.4</v>
      </c>
      <c r="C61" s="149">
        <v>111.06</v>
      </c>
      <c r="D61" s="150">
        <v>184</v>
      </c>
      <c r="E61" s="52">
        <f t="shared" si="10"/>
        <v>239.2</v>
      </c>
      <c r="F61" s="51">
        <f t="shared" si="9"/>
        <v>29.51728</v>
      </c>
      <c r="G61" s="51"/>
      <c r="H61" s="41"/>
      <c r="I61" s="41"/>
      <c r="J61" s="41"/>
      <c r="K61" s="41"/>
      <c r="L61" s="41"/>
    </row>
    <row r="62" spans="1:12" ht="15" customHeight="1" x14ac:dyDescent="0.2">
      <c r="A62" s="72" t="s">
        <v>143</v>
      </c>
      <c r="B62" s="389">
        <v>100</v>
      </c>
      <c r="C62" s="390"/>
      <c r="D62" s="73"/>
      <c r="E62" s="73"/>
      <c r="F62" s="74"/>
      <c r="G62" s="75">
        <v>35</v>
      </c>
      <c r="H62" s="76"/>
      <c r="I62" s="76"/>
      <c r="J62" s="76"/>
      <c r="K62" s="76"/>
      <c r="L62" s="76"/>
    </row>
    <row r="63" spans="1:12" x14ac:dyDescent="0.2">
      <c r="A63" s="381" t="s">
        <v>23</v>
      </c>
      <c r="B63" s="382"/>
      <c r="C63" s="382"/>
      <c r="D63" s="382"/>
      <c r="E63" s="382"/>
      <c r="F63" s="382"/>
      <c r="G63" s="382"/>
      <c r="H63" s="382"/>
      <c r="I63" s="382"/>
      <c r="J63" s="382"/>
      <c r="K63" s="382"/>
      <c r="L63" s="383"/>
    </row>
    <row r="64" spans="1:12" x14ac:dyDescent="0.2">
      <c r="A64" s="78" t="s">
        <v>176</v>
      </c>
      <c r="B64" s="47">
        <v>25</v>
      </c>
      <c r="C64" s="47">
        <v>25</v>
      </c>
      <c r="D64" s="52">
        <v>97</v>
      </c>
      <c r="E64" s="52">
        <f>D64/100*30+D64</f>
        <v>126.1</v>
      </c>
      <c r="F64" s="51">
        <f>(B64*E64)/1000</f>
        <v>3.1524999999999999</v>
      </c>
      <c r="G64" s="51"/>
      <c r="H64" s="41"/>
      <c r="I64" s="41"/>
      <c r="J64" s="41"/>
      <c r="K64" s="41"/>
      <c r="L64" s="41"/>
    </row>
    <row r="65" spans="1:12" x14ac:dyDescent="0.2">
      <c r="A65" s="78" t="s">
        <v>147</v>
      </c>
      <c r="B65" s="47">
        <v>15</v>
      </c>
      <c r="C65" s="47">
        <v>15</v>
      </c>
      <c r="D65" s="52">
        <v>55</v>
      </c>
      <c r="E65" s="52">
        <f>D65/100*30+D65</f>
        <v>71.5</v>
      </c>
      <c r="F65" s="51">
        <f>(B65*E65)/1000</f>
        <v>1.0725</v>
      </c>
      <c r="G65" s="51"/>
      <c r="H65" s="41"/>
      <c r="I65" s="41"/>
      <c r="J65" s="41"/>
      <c r="K65" s="41"/>
      <c r="L65" s="41"/>
    </row>
    <row r="66" spans="1:12" x14ac:dyDescent="0.2">
      <c r="A66" s="79" t="s">
        <v>143</v>
      </c>
      <c r="B66" s="394">
        <v>200</v>
      </c>
      <c r="C66" s="395"/>
      <c r="D66" s="52"/>
      <c r="E66" s="52"/>
      <c r="F66" s="51"/>
      <c r="G66" s="62">
        <v>5</v>
      </c>
      <c r="H66" s="41"/>
      <c r="I66" s="41"/>
      <c r="J66" s="41"/>
      <c r="K66" s="41"/>
      <c r="L66" s="41"/>
    </row>
    <row r="67" spans="1:12" x14ac:dyDescent="0.2">
      <c r="A67" s="53" t="s">
        <v>163</v>
      </c>
      <c r="B67" s="80">
        <v>80</v>
      </c>
      <c r="C67" s="80">
        <v>80</v>
      </c>
      <c r="D67" s="396"/>
      <c r="E67" s="397"/>
      <c r="F67" s="397"/>
      <c r="G67" s="398"/>
      <c r="H67" s="41"/>
      <c r="I67" s="41"/>
      <c r="J67" s="41"/>
      <c r="K67" s="41"/>
      <c r="L67" s="81"/>
    </row>
    <row r="68" spans="1:12" x14ac:dyDescent="0.2">
      <c r="A68" s="46" t="s">
        <v>163</v>
      </c>
      <c r="B68" s="47">
        <v>30</v>
      </c>
      <c r="C68" s="47">
        <v>30</v>
      </c>
      <c r="D68" s="52">
        <v>40</v>
      </c>
      <c r="E68" s="52">
        <f>D68/100*30+D68</f>
        <v>52</v>
      </c>
      <c r="F68" s="51">
        <v>1.5</v>
      </c>
      <c r="G68" s="51"/>
      <c r="H68" s="41"/>
      <c r="I68" s="41"/>
      <c r="J68" s="41"/>
      <c r="K68" s="41"/>
      <c r="L68" s="81"/>
    </row>
    <row r="69" spans="1:12" x14ac:dyDescent="0.2">
      <c r="A69" s="53" t="s">
        <v>164</v>
      </c>
      <c r="B69" s="80">
        <v>30</v>
      </c>
      <c r="C69" s="80">
        <v>30</v>
      </c>
      <c r="D69" s="396"/>
      <c r="E69" s="397"/>
      <c r="F69" s="397"/>
      <c r="G69" s="398"/>
      <c r="H69" s="41"/>
      <c r="I69" s="41"/>
      <c r="J69" s="41"/>
      <c r="K69" s="41"/>
      <c r="L69" s="81"/>
    </row>
    <row r="70" spans="1:12" x14ac:dyDescent="0.2">
      <c r="A70" s="53" t="s">
        <v>164</v>
      </c>
      <c r="B70" s="80">
        <v>30</v>
      </c>
      <c r="C70" s="80">
        <v>30</v>
      </c>
      <c r="D70" s="52">
        <v>44</v>
      </c>
      <c r="E70" s="52">
        <f>D70/100*30+D70</f>
        <v>57.2</v>
      </c>
      <c r="F70" s="51">
        <v>1.5</v>
      </c>
      <c r="G70" s="62"/>
      <c r="H70" s="41"/>
      <c r="I70" s="41"/>
      <c r="J70" s="41"/>
      <c r="K70" s="41"/>
      <c r="L70" s="81"/>
    </row>
    <row r="71" spans="1:12" ht="15" customHeight="1" x14ac:dyDescent="0.2">
      <c r="A71" s="396" t="s">
        <v>133</v>
      </c>
      <c r="B71" s="397"/>
      <c r="C71" s="397"/>
      <c r="D71" s="398"/>
      <c r="E71" s="68"/>
      <c r="F71" s="51"/>
      <c r="G71" s="82">
        <f>G32+G42+G52+G62+G66+F68+F70</f>
        <v>83</v>
      </c>
      <c r="H71" s="41"/>
      <c r="I71" s="41"/>
      <c r="J71" s="41"/>
      <c r="K71" s="41"/>
      <c r="L71" s="41"/>
    </row>
    <row r="72" spans="1:12" x14ac:dyDescent="0.2">
      <c r="A72" s="42"/>
      <c r="B72" s="42"/>
      <c r="C72" s="83"/>
      <c r="E72" s="43"/>
      <c r="F72" s="42"/>
      <c r="G72" s="42"/>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A494" s="42"/>
      <c r="B494" s="42"/>
      <c r="C494" s="83"/>
    </row>
    <row r="495" spans="1:3" x14ac:dyDescent="0.2">
      <c r="A495" s="42"/>
      <c r="B495" s="42"/>
      <c r="C495" s="83"/>
    </row>
    <row r="496" spans="1:3" x14ac:dyDescent="0.2">
      <c r="A496" s="42"/>
      <c r="B496" s="42"/>
      <c r="C496" s="83"/>
    </row>
    <row r="497" spans="1:3" x14ac:dyDescent="0.2">
      <c r="A497" s="42"/>
      <c r="B497" s="42"/>
      <c r="C497" s="83"/>
    </row>
    <row r="498" spans="1:3" x14ac:dyDescent="0.2">
      <c r="A498" s="42"/>
      <c r="B498" s="42"/>
      <c r="C498" s="83"/>
    </row>
    <row r="499" spans="1:3" x14ac:dyDescent="0.2">
      <c r="C499" s="83"/>
    </row>
    <row r="500" spans="1:3" x14ac:dyDescent="0.2">
      <c r="C500" s="83"/>
    </row>
    <row r="501" spans="1:3" x14ac:dyDescent="0.2">
      <c r="C501" s="83"/>
    </row>
    <row r="502" spans="1:3" x14ac:dyDescent="0.2">
      <c r="C502" s="83"/>
    </row>
    <row r="503" spans="1:3" x14ac:dyDescent="0.2">
      <c r="C503" s="83"/>
    </row>
    <row r="504" spans="1:3" x14ac:dyDescent="0.2">
      <c r="C504" s="83"/>
    </row>
    <row r="505" spans="1:3" x14ac:dyDescent="0.2">
      <c r="C505" s="83"/>
    </row>
    <row r="506" spans="1:3" x14ac:dyDescent="0.2">
      <c r="C506" s="83"/>
    </row>
    <row r="507" spans="1:3" x14ac:dyDescent="0.2">
      <c r="C507" s="83"/>
    </row>
    <row r="508" spans="1:3" x14ac:dyDescent="0.2">
      <c r="C508" s="83"/>
    </row>
    <row r="509" spans="1:3" x14ac:dyDescent="0.2">
      <c r="C509" s="83"/>
    </row>
    <row r="510" spans="1:3" x14ac:dyDescent="0.2">
      <c r="C510" s="83"/>
    </row>
    <row r="511" spans="1:3" x14ac:dyDescent="0.2">
      <c r="C511" s="83"/>
    </row>
    <row r="512" spans="1: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row r="7845" spans="3:3" x14ac:dyDescent="0.2">
      <c r="C7845" s="83"/>
    </row>
    <row r="7846" spans="3:3" x14ac:dyDescent="0.2">
      <c r="C7846" s="83"/>
    </row>
    <row r="7847" spans="3:3" x14ac:dyDescent="0.2">
      <c r="C7847" s="83"/>
    </row>
    <row r="7848" spans="3:3" x14ac:dyDescent="0.2">
      <c r="C7848" s="83"/>
    </row>
    <row r="7849" spans="3:3" x14ac:dyDescent="0.2">
      <c r="C7849" s="83"/>
    </row>
  </sheetData>
  <mergeCells count="32">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topLeftCell="A34" workbookViewId="0">
      <selection activeCell="A34" sqref="A1:XFD1048576"/>
    </sheetView>
  </sheetViews>
  <sheetFormatPr defaultColWidth="9.140625" defaultRowHeight="16.5" x14ac:dyDescent="0.3"/>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415" t="s">
        <v>126</v>
      </c>
      <c r="B2" s="415"/>
      <c r="C2" s="415"/>
      <c r="D2" s="415"/>
      <c r="E2" s="415"/>
      <c r="F2" s="415"/>
      <c r="G2" s="415"/>
      <c r="H2" s="415"/>
      <c r="I2" s="415"/>
    </row>
    <row r="3" spans="1:10" ht="25.5" customHeight="1" x14ac:dyDescent="0.3">
      <c r="A3" s="132"/>
      <c r="B3" s="7"/>
      <c r="C3" s="378" t="s">
        <v>0</v>
      </c>
      <c r="D3" s="378"/>
      <c r="E3" s="378"/>
      <c r="F3" s="378"/>
      <c r="G3" s="378"/>
      <c r="H3" s="6"/>
      <c r="I3" s="6"/>
    </row>
    <row r="4" spans="1:10" x14ac:dyDescent="0.3">
      <c r="A4" s="377" t="s">
        <v>1</v>
      </c>
      <c r="B4" s="376" t="s">
        <v>2</v>
      </c>
      <c r="C4" s="376" t="s">
        <v>3</v>
      </c>
      <c r="D4" s="377" t="s">
        <v>4</v>
      </c>
      <c r="E4" s="377" t="s">
        <v>5</v>
      </c>
      <c r="F4" s="375" t="s">
        <v>6</v>
      </c>
      <c r="G4" s="377" t="s">
        <v>7</v>
      </c>
      <c r="H4" s="375" t="s">
        <v>8</v>
      </c>
      <c r="I4" s="375" t="s">
        <v>9</v>
      </c>
    </row>
    <row r="5" spans="1:10" x14ac:dyDescent="0.3">
      <c r="A5" s="377"/>
      <c r="B5" s="376"/>
      <c r="C5" s="376"/>
      <c r="D5" s="377"/>
      <c r="E5" s="377"/>
      <c r="F5" s="375"/>
      <c r="G5" s="377"/>
      <c r="H5" s="375"/>
      <c r="I5" s="375"/>
    </row>
    <row r="6" spans="1:10" x14ac:dyDescent="0.3">
      <c r="A6" s="377"/>
      <c r="B6" s="9" t="s">
        <v>10</v>
      </c>
      <c r="C6" s="376"/>
      <c r="D6" s="10" t="s">
        <v>10</v>
      </c>
      <c r="E6" s="10" t="s">
        <v>10</v>
      </c>
      <c r="F6" s="11" t="s">
        <v>10</v>
      </c>
      <c r="G6" s="10" t="s">
        <v>11</v>
      </c>
      <c r="H6" s="375"/>
      <c r="I6" s="375"/>
    </row>
    <row r="7" spans="1:10" s="12" customFormat="1" ht="21.75" customHeight="1" x14ac:dyDescent="0.25">
      <c r="A7" s="151" t="s">
        <v>59</v>
      </c>
      <c r="B7" s="18">
        <v>150</v>
      </c>
      <c r="C7" s="15">
        <v>19.579999999999998</v>
      </c>
      <c r="D7" s="15">
        <v>3.1</v>
      </c>
      <c r="E7" s="15">
        <v>6</v>
      </c>
      <c r="F7" s="15">
        <v>19.7</v>
      </c>
      <c r="G7" s="15">
        <v>145.80000000000001</v>
      </c>
      <c r="H7" s="18" t="s">
        <v>12</v>
      </c>
      <c r="I7" s="18" t="s">
        <v>60</v>
      </c>
      <c r="J7" s="133" t="s">
        <v>35</v>
      </c>
    </row>
    <row r="8" spans="1:10" s="2" customFormat="1" ht="31.5" customHeight="1" x14ac:dyDescent="0.25">
      <c r="A8" s="152" t="s">
        <v>61</v>
      </c>
      <c r="B8" s="18">
        <v>120</v>
      </c>
      <c r="C8" s="15">
        <v>39.020000000000003</v>
      </c>
      <c r="D8" s="15">
        <v>12.38</v>
      </c>
      <c r="E8" s="15">
        <v>6.7</v>
      </c>
      <c r="F8" s="15">
        <v>5.68</v>
      </c>
      <c r="G8" s="15">
        <v>132.87</v>
      </c>
      <c r="H8" s="18" t="s">
        <v>12</v>
      </c>
      <c r="I8" s="18" t="s">
        <v>62</v>
      </c>
      <c r="J8" s="2" t="s">
        <v>35</v>
      </c>
    </row>
    <row r="9" spans="1:10" ht="31.5" customHeight="1" x14ac:dyDescent="0.3">
      <c r="A9" s="152" t="s">
        <v>63</v>
      </c>
      <c r="B9" s="18">
        <v>200</v>
      </c>
      <c r="C9" s="15">
        <v>4.2300000000000004</v>
      </c>
      <c r="D9" s="15">
        <v>0.3</v>
      </c>
      <c r="E9" s="15">
        <v>0</v>
      </c>
      <c r="F9" s="15">
        <v>6.7</v>
      </c>
      <c r="G9" s="15">
        <v>27.9</v>
      </c>
      <c r="H9" s="18" t="s">
        <v>12</v>
      </c>
      <c r="I9" s="18" t="s">
        <v>64</v>
      </c>
      <c r="J9" s="85" t="s">
        <v>35</v>
      </c>
    </row>
    <row r="10" spans="1:10" ht="23.25" customHeight="1" x14ac:dyDescent="0.3">
      <c r="A10" s="151" t="s">
        <v>16</v>
      </c>
      <c r="B10" s="18">
        <v>60</v>
      </c>
      <c r="C10" s="15">
        <v>4.7</v>
      </c>
      <c r="D10" s="15">
        <v>2.8</v>
      </c>
      <c r="E10" s="15">
        <v>0.8</v>
      </c>
      <c r="F10" s="15">
        <v>20</v>
      </c>
      <c r="G10" s="15">
        <v>105.6</v>
      </c>
      <c r="H10" s="18" t="s">
        <v>17</v>
      </c>
      <c r="I10" s="18">
        <v>125</v>
      </c>
      <c r="J10" s="85" t="s">
        <v>35</v>
      </c>
    </row>
    <row r="11" spans="1:10" s="8" customFormat="1" ht="46.5" customHeight="1" x14ac:dyDescent="0.25">
      <c r="A11" s="153" t="s">
        <v>51</v>
      </c>
      <c r="B11" s="18">
        <v>60</v>
      </c>
      <c r="C11" s="15">
        <v>5.49</v>
      </c>
      <c r="D11" s="15">
        <v>0.6</v>
      </c>
      <c r="E11" s="15">
        <v>3.1</v>
      </c>
      <c r="F11" s="15">
        <v>1.8</v>
      </c>
      <c r="G11" s="15">
        <v>37.6</v>
      </c>
      <c r="H11" s="18" t="s">
        <v>12</v>
      </c>
      <c r="I11" s="18" t="s">
        <v>22</v>
      </c>
    </row>
    <row r="12" spans="1:10" ht="18" customHeight="1" x14ac:dyDescent="0.3">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x14ac:dyDescent="0.3">
      <c r="A13" s="413" t="s">
        <v>19</v>
      </c>
      <c r="B13" s="373"/>
      <c r="C13" s="373"/>
      <c r="D13" s="373"/>
      <c r="E13" s="373"/>
      <c r="F13" s="373"/>
      <c r="G13" s="373"/>
      <c r="H13" s="373"/>
      <c r="I13" s="414"/>
    </row>
    <row r="14" spans="1:10" s="8" customFormat="1" ht="45" customHeight="1" x14ac:dyDescent="0.25">
      <c r="A14" s="118" t="s">
        <v>67</v>
      </c>
      <c r="B14" s="18">
        <v>60</v>
      </c>
      <c r="C14" s="15">
        <v>5</v>
      </c>
      <c r="D14" s="15">
        <v>1.25</v>
      </c>
      <c r="E14" s="15">
        <v>4.3</v>
      </c>
      <c r="F14" s="15">
        <v>7.1</v>
      </c>
      <c r="G14" s="15">
        <v>80.599999999999994</v>
      </c>
      <c r="H14" s="34" t="s">
        <v>76</v>
      </c>
      <c r="I14" s="18" t="s">
        <v>68</v>
      </c>
      <c r="J14" s="2" t="s">
        <v>69</v>
      </c>
    </row>
    <row r="15" spans="1:10" ht="30.75" customHeight="1" x14ac:dyDescent="0.3">
      <c r="A15" s="154" t="s">
        <v>70</v>
      </c>
      <c r="B15" s="18">
        <v>250</v>
      </c>
      <c r="C15" s="15">
        <v>15</v>
      </c>
      <c r="D15" s="15">
        <v>4.57</v>
      </c>
      <c r="E15" s="15">
        <v>3.94</v>
      </c>
      <c r="F15" s="15">
        <v>18.12</v>
      </c>
      <c r="G15" s="15">
        <v>126.2</v>
      </c>
      <c r="H15" s="34" t="s">
        <v>71</v>
      </c>
      <c r="I15" s="18">
        <v>208</v>
      </c>
    </row>
    <row r="16" spans="1:10" ht="21" customHeight="1" x14ac:dyDescent="0.3">
      <c r="A16" s="135" t="s">
        <v>213</v>
      </c>
      <c r="B16" s="18">
        <v>150</v>
      </c>
      <c r="C16" s="15">
        <v>10</v>
      </c>
      <c r="D16" s="15">
        <v>2.5</v>
      </c>
      <c r="E16" s="15">
        <v>4</v>
      </c>
      <c r="F16" s="15">
        <v>19.8</v>
      </c>
      <c r="G16" s="15">
        <v>129.1</v>
      </c>
      <c r="H16" s="18" t="s">
        <v>73</v>
      </c>
      <c r="I16" s="18">
        <v>424</v>
      </c>
    </row>
    <row r="17" spans="1:10" ht="25.5" customHeight="1" x14ac:dyDescent="0.3">
      <c r="A17" s="135" t="s">
        <v>206</v>
      </c>
      <c r="B17" s="18">
        <v>100</v>
      </c>
      <c r="C17" s="18">
        <v>35</v>
      </c>
      <c r="D17" s="16">
        <v>13.93</v>
      </c>
      <c r="E17" s="16">
        <v>14.54</v>
      </c>
      <c r="F17" s="16">
        <v>0.75</v>
      </c>
      <c r="G17" s="16">
        <v>185.27</v>
      </c>
      <c r="H17" s="18" t="s">
        <v>12</v>
      </c>
      <c r="I17" s="114" t="s">
        <v>207</v>
      </c>
      <c r="J17" s="85" t="s">
        <v>40</v>
      </c>
    </row>
    <row r="18" spans="1:10" ht="21.75" customHeight="1" x14ac:dyDescent="0.3">
      <c r="A18" s="155" t="s">
        <v>23</v>
      </c>
      <c r="B18" s="145">
        <v>200</v>
      </c>
      <c r="C18" s="156">
        <v>5</v>
      </c>
      <c r="D18" s="156">
        <v>0.6</v>
      </c>
      <c r="E18" s="156">
        <v>0</v>
      </c>
      <c r="F18" s="156">
        <v>22.8</v>
      </c>
      <c r="G18" s="156">
        <v>93.2</v>
      </c>
      <c r="H18" s="145" t="s">
        <v>12</v>
      </c>
      <c r="I18" s="145" t="s">
        <v>24</v>
      </c>
      <c r="J18" s="85" t="s">
        <v>35</v>
      </c>
    </row>
    <row r="19" spans="1:10" ht="33" customHeight="1" x14ac:dyDescent="0.3">
      <c r="A19" s="21" t="s">
        <v>25</v>
      </c>
      <c r="B19" s="18">
        <v>80</v>
      </c>
      <c r="C19" s="15">
        <v>1.5</v>
      </c>
      <c r="D19" s="15">
        <v>6.5</v>
      </c>
      <c r="E19" s="15">
        <v>0.8</v>
      </c>
      <c r="F19" s="15">
        <v>33.799999999999997</v>
      </c>
      <c r="G19" s="15">
        <v>177.6</v>
      </c>
      <c r="H19" s="34" t="s">
        <v>26</v>
      </c>
      <c r="I19" s="18">
        <v>13003</v>
      </c>
      <c r="J19" s="85" t="s">
        <v>35</v>
      </c>
    </row>
    <row r="20" spans="1:10" ht="30.75" customHeight="1" x14ac:dyDescent="0.3">
      <c r="A20" s="139" t="s">
        <v>41</v>
      </c>
      <c r="B20" s="18">
        <v>30</v>
      </c>
      <c r="C20" s="15">
        <v>1.5</v>
      </c>
      <c r="D20" s="15">
        <v>2.4</v>
      </c>
      <c r="E20" s="15">
        <v>0.3</v>
      </c>
      <c r="F20" s="15">
        <v>14.6</v>
      </c>
      <c r="G20" s="15">
        <v>72.599999999999994</v>
      </c>
      <c r="H20" s="34" t="s">
        <v>26</v>
      </c>
      <c r="I20" s="18">
        <v>13002</v>
      </c>
      <c r="J20" s="85" t="s">
        <v>35</v>
      </c>
    </row>
    <row r="21" spans="1:10" ht="19.5" customHeight="1" x14ac:dyDescent="0.3">
      <c r="A21" s="137" t="s">
        <v>27</v>
      </c>
      <c r="B21" s="9"/>
      <c r="C21" s="26">
        <f>SUM(C14:C20)</f>
        <v>73</v>
      </c>
      <c r="D21" s="26">
        <f>SUM(D14:D20)</f>
        <v>31.75</v>
      </c>
      <c r="E21" s="26">
        <f>SUM(E14:E20)</f>
        <v>27.880000000000003</v>
      </c>
      <c r="F21" s="26">
        <f>SUM(F14:F20)</f>
        <v>116.96999999999998</v>
      </c>
      <c r="G21" s="26">
        <f>SUM(G14:G20)</f>
        <v>864.57</v>
      </c>
      <c r="H21" s="10"/>
      <c r="I21" s="99"/>
    </row>
    <row r="22" spans="1:10" x14ac:dyDescent="0.3">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x14ac:dyDescent="0.3">
      <c r="A23" s="132"/>
      <c r="B23" s="5"/>
      <c r="C23" s="6"/>
      <c r="D23" s="6"/>
      <c r="E23" s="6"/>
      <c r="F23" s="6"/>
      <c r="G23" s="6"/>
      <c r="H23" s="6"/>
      <c r="I23" s="6"/>
    </row>
    <row r="24" spans="1:10" x14ac:dyDescent="0.3">
      <c r="A24" s="415" t="s">
        <v>127</v>
      </c>
      <c r="B24" s="415"/>
      <c r="C24" s="415"/>
      <c r="D24" s="415"/>
      <c r="E24" s="415"/>
      <c r="F24" s="415"/>
      <c r="G24" s="415"/>
      <c r="H24" s="415"/>
      <c r="I24" s="415"/>
    </row>
    <row r="25" spans="1:10" x14ac:dyDescent="0.3">
      <c r="A25" s="132"/>
      <c r="B25" s="7"/>
      <c r="C25" s="378" t="s">
        <v>0</v>
      </c>
      <c r="D25" s="378"/>
      <c r="E25" s="378"/>
      <c r="F25" s="378"/>
      <c r="G25" s="378"/>
      <c r="H25" s="6"/>
      <c r="I25" s="6"/>
    </row>
    <row r="26" spans="1:10" x14ac:dyDescent="0.3">
      <c r="A26" s="377" t="s">
        <v>1</v>
      </c>
      <c r="B26" s="376" t="s">
        <v>2</v>
      </c>
      <c r="C26" s="376" t="s">
        <v>3</v>
      </c>
      <c r="D26" s="377" t="s">
        <v>4</v>
      </c>
      <c r="E26" s="377" t="s">
        <v>5</v>
      </c>
      <c r="F26" s="375" t="s">
        <v>6</v>
      </c>
      <c r="G26" s="377" t="s">
        <v>7</v>
      </c>
      <c r="H26" s="375" t="s">
        <v>8</v>
      </c>
      <c r="I26" s="375" t="s">
        <v>9</v>
      </c>
    </row>
    <row r="27" spans="1:10" x14ac:dyDescent="0.3">
      <c r="A27" s="377"/>
      <c r="B27" s="376"/>
      <c r="C27" s="376"/>
      <c r="D27" s="377"/>
      <c r="E27" s="377"/>
      <c r="F27" s="375"/>
      <c r="G27" s="377"/>
      <c r="H27" s="375"/>
      <c r="I27" s="375"/>
    </row>
    <row r="28" spans="1:10" x14ac:dyDescent="0.3">
      <c r="A28" s="377"/>
      <c r="B28" s="9" t="s">
        <v>10</v>
      </c>
      <c r="C28" s="376"/>
      <c r="D28" s="10" t="s">
        <v>10</v>
      </c>
      <c r="E28" s="10" t="s">
        <v>10</v>
      </c>
      <c r="F28" s="11" t="s">
        <v>10</v>
      </c>
      <c r="G28" s="10" t="s">
        <v>11</v>
      </c>
      <c r="H28" s="375"/>
      <c r="I28" s="375"/>
    </row>
    <row r="29" spans="1:10" ht="25.5" customHeight="1" x14ac:dyDescent="0.3">
      <c r="A29" s="157" t="s">
        <v>59</v>
      </c>
      <c r="B29" s="18">
        <v>180</v>
      </c>
      <c r="C29" s="15">
        <f>C7</f>
        <v>19.579999999999998</v>
      </c>
      <c r="D29" s="15">
        <v>3.69</v>
      </c>
      <c r="E29" s="15">
        <v>7.29</v>
      </c>
      <c r="F29" s="15">
        <v>23.76</v>
      </c>
      <c r="G29" s="15">
        <v>174.96</v>
      </c>
      <c r="H29" s="18" t="s">
        <v>12</v>
      </c>
      <c r="I29" s="18" t="s">
        <v>60</v>
      </c>
      <c r="J29" s="133" t="s">
        <v>35</v>
      </c>
    </row>
    <row r="30" spans="1:10" ht="25.5" customHeight="1" x14ac:dyDescent="0.3">
      <c r="A30" s="135" t="s">
        <v>61</v>
      </c>
      <c r="B30" s="18">
        <v>120</v>
      </c>
      <c r="C30" s="15">
        <f>C8</f>
        <v>39.020000000000003</v>
      </c>
      <c r="D30" s="15">
        <v>13.73</v>
      </c>
      <c r="E30" s="15">
        <v>7.64</v>
      </c>
      <c r="F30" s="15">
        <v>6.29</v>
      </c>
      <c r="G30" s="15">
        <v>147.29</v>
      </c>
      <c r="H30" s="18" t="s">
        <v>12</v>
      </c>
      <c r="I30" s="18" t="s">
        <v>62</v>
      </c>
      <c r="J30" s="2" t="s">
        <v>35</v>
      </c>
    </row>
    <row r="31" spans="1:10" ht="31.5" customHeight="1" x14ac:dyDescent="0.3">
      <c r="A31" s="21" t="s">
        <v>63</v>
      </c>
      <c r="B31" s="18">
        <v>200</v>
      </c>
      <c r="C31" s="15">
        <f>C9</f>
        <v>4.2300000000000004</v>
      </c>
      <c r="D31" s="15">
        <v>0.3</v>
      </c>
      <c r="E31" s="15">
        <v>0</v>
      </c>
      <c r="F31" s="15">
        <v>6.7</v>
      </c>
      <c r="G31" s="15">
        <v>27.9</v>
      </c>
      <c r="H31" s="18" t="s">
        <v>12</v>
      </c>
      <c r="I31" s="18" t="s">
        <v>64</v>
      </c>
      <c r="J31" s="85" t="s">
        <v>35</v>
      </c>
    </row>
    <row r="32" spans="1:10" ht="24" customHeight="1" x14ac:dyDescent="0.3">
      <c r="A32" s="135" t="s">
        <v>16</v>
      </c>
      <c r="B32" s="18">
        <v>40</v>
      </c>
      <c r="C32" s="15">
        <f>C10</f>
        <v>4.7</v>
      </c>
      <c r="D32" s="15">
        <v>2.8</v>
      </c>
      <c r="E32" s="15">
        <v>0.8</v>
      </c>
      <c r="F32" s="15">
        <v>20</v>
      </c>
      <c r="G32" s="15">
        <v>105.6</v>
      </c>
      <c r="H32" s="18" t="s">
        <v>17</v>
      </c>
      <c r="I32" s="18">
        <v>125</v>
      </c>
      <c r="J32" s="85" t="s">
        <v>35</v>
      </c>
    </row>
    <row r="33" spans="1:10" s="8" customFormat="1" ht="46.5" customHeight="1" x14ac:dyDescent="0.25">
      <c r="A33" s="118" t="s">
        <v>51</v>
      </c>
      <c r="B33" s="18">
        <v>100</v>
      </c>
      <c r="C33" s="15">
        <f>C11</f>
        <v>5.49</v>
      </c>
      <c r="D33" s="15">
        <v>0.99</v>
      </c>
      <c r="E33" s="15">
        <v>5.15</v>
      </c>
      <c r="F33" s="15">
        <v>3</v>
      </c>
      <c r="G33" s="15">
        <v>62.42</v>
      </c>
      <c r="H33" s="18" t="s">
        <v>12</v>
      </c>
      <c r="I33" s="18" t="s">
        <v>22</v>
      </c>
    </row>
    <row r="34" spans="1:10" ht="21.75" customHeight="1" x14ac:dyDescent="0.3">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x14ac:dyDescent="0.3">
      <c r="A35" s="413" t="s">
        <v>19</v>
      </c>
      <c r="B35" s="373"/>
      <c r="C35" s="373"/>
      <c r="D35" s="373"/>
      <c r="E35" s="373"/>
      <c r="F35" s="373"/>
      <c r="G35" s="373"/>
      <c r="H35" s="373"/>
      <c r="I35" s="414"/>
    </row>
    <row r="36" spans="1:10" ht="39.75" customHeight="1" x14ac:dyDescent="0.3">
      <c r="A36" s="118" t="s">
        <v>67</v>
      </c>
      <c r="B36" s="18">
        <v>100</v>
      </c>
      <c r="C36" s="15">
        <f>C14</f>
        <v>5</v>
      </c>
      <c r="D36" s="15">
        <v>1.58</v>
      </c>
      <c r="E36" s="15">
        <v>4.99</v>
      </c>
      <c r="F36" s="15">
        <v>7.99</v>
      </c>
      <c r="G36" s="15">
        <v>83.2</v>
      </c>
      <c r="H36" s="158" t="s">
        <v>261</v>
      </c>
      <c r="I36" s="18" t="s">
        <v>68</v>
      </c>
      <c r="J36" s="2" t="s">
        <v>69</v>
      </c>
    </row>
    <row r="37" spans="1:10" ht="28.5" customHeight="1" x14ac:dyDescent="0.3">
      <c r="A37" s="100" t="s">
        <v>70</v>
      </c>
      <c r="B37" s="18">
        <v>300</v>
      </c>
      <c r="C37" s="15">
        <f t="shared" ref="C37:C42" si="0">C15</f>
        <v>15</v>
      </c>
      <c r="D37" s="15">
        <v>6.86</v>
      </c>
      <c r="E37" s="15">
        <v>5.91</v>
      </c>
      <c r="F37" s="15">
        <v>27.18</v>
      </c>
      <c r="G37" s="15">
        <v>189.3</v>
      </c>
      <c r="H37" s="18" t="s">
        <v>72</v>
      </c>
      <c r="I37" s="18">
        <v>133</v>
      </c>
      <c r="J37" s="85" t="s">
        <v>35</v>
      </c>
    </row>
    <row r="38" spans="1:10" ht="25.5" customHeight="1" x14ac:dyDescent="0.3">
      <c r="A38" s="157" t="s">
        <v>213</v>
      </c>
      <c r="B38" s="18">
        <v>180</v>
      </c>
      <c r="C38" s="15">
        <f t="shared" si="0"/>
        <v>10</v>
      </c>
      <c r="D38" s="15">
        <v>3</v>
      </c>
      <c r="E38" s="15">
        <v>4.8</v>
      </c>
      <c r="F38" s="15">
        <v>23.76</v>
      </c>
      <c r="G38" s="15">
        <v>154.91999999999999</v>
      </c>
      <c r="H38" s="18" t="s">
        <v>73</v>
      </c>
      <c r="I38" s="18">
        <v>424</v>
      </c>
      <c r="J38" s="85" t="s">
        <v>35</v>
      </c>
    </row>
    <row r="39" spans="1:10" ht="27" customHeight="1" x14ac:dyDescent="0.3">
      <c r="A39" s="157" t="s">
        <v>206</v>
      </c>
      <c r="B39" s="18">
        <v>120</v>
      </c>
      <c r="C39" s="15">
        <f t="shared" si="0"/>
        <v>35</v>
      </c>
      <c r="D39" s="16">
        <v>13.93</v>
      </c>
      <c r="E39" s="16">
        <v>14.54</v>
      </c>
      <c r="F39" s="16">
        <v>0.75</v>
      </c>
      <c r="G39" s="16">
        <v>185.27</v>
      </c>
      <c r="H39" s="18" t="s">
        <v>12</v>
      </c>
      <c r="I39" s="16" t="s">
        <v>207</v>
      </c>
      <c r="J39" s="85" t="s">
        <v>40</v>
      </c>
    </row>
    <row r="40" spans="1:10" ht="27.75" customHeight="1" x14ac:dyDescent="0.3">
      <c r="A40" s="157" t="s">
        <v>23</v>
      </c>
      <c r="B40" s="18">
        <v>200</v>
      </c>
      <c r="C40" s="15">
        <f t="shared" si="0"/>
        <v>5</v>
      </c>
      <c r="D40" s="15">
        <v>0.6</v>
      </c>
      <c r="E40" s="15">
        <v>0</v>
      </c>
      <c r="F40" s="15">
        <v>22.8</v>
      </c>
      <c r="G40" s="15">
        <v>93.2</v>
      </c>
      <c r="H40" s="18" t="s">
        <v>12</v>
      </c>
      <c r="I40" s="18" t="s">
        <v>24</v>
      </c>
      <c r="J40" s="85" t="s">
        <v>35</v>
      </c>
    </row>
    <row r="41" spans="1:10" ht="34.5" customHeight="1" x14ac:dyDescent="0.3">
      <c r="A41" s="139" t="s">
        <v>25</v>
      </c>
      <c r="B41" s="18">
        <v>80</v>
      </c>
      <c r="C41" s="15">
        <f t="shared" si="0"/>
        <v>1.5</v>
      </c>
      <c r="D41" s="15">
        <v>6.5</v>
      </c>
      <c r="E41" s="15">
        <v>0.8</v>
      </c>
      <c r="F41" s="15">
        <v>33.799999999999997</v>
      </c>
      <c r="G41" s="15">
        <v>177.6</v>
      </c>
      <c r="H41" s="34" t="s">
        <v>26</v>
      </c>
      <c r="I41" s="18">
        <v>13003</v>
      </c>
      <c r="J41" s="85" t="s">
        <v>35</v>
      </c>
    </row>
    <row r="42" spans="1:10" ht="35.25" customHeight="1" x14ac:dyDescent="0.3">
      <c r="A42" s="139" t="s">
        <v>41</v>
      </c>
      <c r="B42" s="18">
        <v>30</v>
      </c>
      <c r="C42" s="15">
        <f t="shared" si="0"/>
        <v>1.5</v>
      </c>
      <c r="D42" s="15">
        <v>2.4</v>
      </c>
      <c r="E42" s="15">
        <v>0.3</v>
      </c>
      <c r="F42" s="15">
        <v>14.6</v>
      </c>
      <c r="G42" s="15">
        <v>72.599999999999994</v>
      </c>
      <c r="H42" s="34" t="s">
        <v>26</v>
      </c>
      <c r="I42" s="18">
        <v>13002</v>
      </c>
      <c r="J42" s="85" t="s">
        <v>35</v>
      </c>
    </row>
    <row r="43" spans="1:10" ht="21.75" customHeight="1" x14ac:dyDescent="0.3">
      <c r="A43" s="137" t="s">
        <v>27</v>
      </c>
      <c r="B43" s="9"/>
      <c r="C43" s="26">
        <f>SUM(C36:C42)</f>
        <v>73</v>
      </c>
      <c r="D43" s="26">
        <f>SUM(D36:D42)</f>
        <v>34.869999999999997</v>
      </c>
      <c r="E43" s="26">
        <f>SUM(E36:E42)</f>
        <v>31.34</v>
      </c>
      <c r="F43" s="26">
        <f>SUM(F36:F42)</f>
        <v>130.88</v>
      </c>
      <c r="G43" s="26">
        <f>SUM(G36:G42)</f>
        <v>956.09</v>
      </c>
      <c r="H43" s="10"/>
      <c r="I43" s="10"/>
    </row>
    <row r="44" spans="1:10" ht="21.75" customHeight="1" x14ac:dyDescent="0.3">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2:I2"/>
    <mergeCell ref="I4:I6"/>
    <mergeCell ref="E4:E5"/>
    <mergeCell ref="B4:B5"/>
    <mergeCell ref="F4:F5"/>
    <mergeCell ref="H4:H6"/>
    <mergeCell ref="A4:A6"/>
    <mergeCell ref="C4:C6"/>
    <mergeCell ref="G4:G5"/>
    <mergeCell ref="C3:G3"/>
    <mergeCell ref="A35:I35"/>
    <mergeCell ref="A24:I24"/>
    <mergeCell ref="B26:B27"/>
    <mergeCell ref="G26:G27"/>
    <mergeCell ref="F26:F27"/>
    <mergeCell ref="E26:E27"/>
    <mergeCell ref="D26:D27"/>
    <mergeCell ref="A13:I13"/>
    <mergeCell ref="D4:D5"/>
    <mergeCell ref="I26:I28"/>
    <mergeCell ref="C26:C28"/>
    <mergeCell ref="C25:G25"/>
    <mergeCell ref="A26:A28"/>
    <mergeCell ref="H26:H28"/>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8"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80" t="s">
        <v>209</v>
      </c>
      <c r="B1" s="380"/>
      <c r="C1" s="380"/>
      <c r="D1" s="380"/>
      <c r="E1" s="380"/>
      <c r="F1" s="380"/>
      <c r="G1" s="380"/>
      <c r="H1" s="380"/>
      <c r="I1" s="380"/>
      <c r="J1" s="380" t="s">
        <v>208</v>
      </c>
      <c r="K1" s="380"/>
      <c r="L1" s="380"/>
    </row>
    <row r="2" spans="1:12" ht="19.5" customHeight="1" x14ac:dyDescent="0.2">
      <c r="A2" s="388" t="s">
        <v>1</v>
      </c>
      <c r="B2" s="388" t="s">
        <v>129</v>
      </c>
      <c r="C2" s="388" t="s">
        <v>130</v>
      </c>
      <c r="D2" s="385" t="s">
        <v>131</v>
      </c>
      <c r="E2" s="385" t="s">
        <v>132</v>
      </c>
      <c r="F2" s="399" t="s">
        <v>133</v>
      </c>
      <c r="G2" s="399" t="s">
        <v>134</v>
      </c>
      <c r="H2" s="401" t="s">
        <v>135</v>
      </c>
      <c r="I2" s="401"/>
      <c r="J2" s="401"/>
      <c r="K2" s="401"/>
      <c r="L2" s="401"/>
    </row>
    <row r="3" spans="1:12" ht="13.5" customHeight="1" x14ac:dyDescent="0.2">
      <c r="A3" s="388"/>
      <c r="B3" s="388"/>
      <c r="C3" s="388"/>
      <c r="D3" s="385"/>
      <c r="E3" s="385"/>
      <c r="F3" s="399"/>
      <c r="G3" s="399"/>
      <c r="H3" s="44" t="s">
        <v>4</v>
      </c>
      <c r="I3" s="44" t="s">
        <v>5</v>
      </c>
      <c r="J3" s="44" t="s">
        <v>6</v>
      </c>
      <c r="K3" s="45" t="s">
        <v>11</v>
      </c>
      <c r="L3" s="44" t="s">
        <v>136</v>
      </c>
    </row>
    <row r="4" spans="1:12" ht="18" customHeight="1" x14ac:dyDescent="0.2">
      <c r="A4" s="400" t="s">
        <v>210</v>
      </c>
      <c r="B4" s="400"/>
      <c r="C4" s="400"/>
      <c r="D4" s="400"/>
      <c r="E4" s="400"/>
      <c r="F4" s="400"/>
      <c r="G4" s="400"/>
      <c r="H4" s="400"/>
      <c r="I4" s="400"/>
      <c r="J4" s="400"/>
      <c r="K4" s="400"/>
      <c r="L4" s="400"/>
    </row>
    <row r="5" spans="1:12" ht="13.5" customHeight="1" x14ac:dyDescent="0.2">
      <c r="A5" s="381" t="s">
        <v>59</v>
      </c>
      <c r="B5" s="382"/>
      <c r="C5" s="382"/>
      <c r="D5" s="382"/>
      <c r="E5" s="382"/>
      <c r="F5" s="382"/>
      <c r="G5" s="382"/>
      <c r="H5" s="382"/>
      <c r="I5" s="382"/>
      <c r="J5" s="382"/>
      <c r="K5" s="382"/>
      <c r="L5" s="383"/>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91" t="s">
        <v>29</v>
      </c>
      <c r="D10" s="382"/>
      <c r="E10" s="382"/>
      <c r="F10" s="383"/>
      <c r="G10" s="54">
        <f>SUM(F6:F9)</f>
        <v>19.576215000000001</v>
      </c>
      <c r="H10" s="52">
        <v>5.34</v>
      </c>
      <c r="I10" s="52">
        <v>11.23</v>
      </c>
      <c r="J10" s="52">
        <v>35.1</v>
      </c>
      <c r="K10" s="52">
        <v>263</v>
      </c>
      <c r="L10" s="52">
        <v>1.23</v>
      </c>
    </row>
    <row r="11" spans="1:12" s="55" customFormat="1" ht="19.5" customHeight="1" x14ac:dyDescent="0.25">
      <c r="A11" s="384" t="s">
        <v>61</v>
      </c>
      <c r="B11" s="384"/>
      <c r="C11" s="384"/>
      <c r="D11" s="384"/>
      <c r="E11" s="384"/>
      <c r="F11" s="384"/>
      <c r="G11" s="384"/>
      <c r="H11" s="384"/>
      <c r="I11" s="384"/>
      <c r="J11" s="384"/>
      <c r="K11" s="384"/>
      <c r="L11" s="384"/>
    </row>
    <row r="12" spans="1:12" s="55" customFormat="1" ht="19.5" customHeight="1" x14ac:dyDescent="0.25">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x14ac:dyDescent="0.25">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x14ac:dyDescent="0.25">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x14ac:dyDescent="0.25">
      <c r="A15" s="67" t="s">
        <v>193</v>
      </c>
      <c r="B15" s="52">
        <v>6.3</v>
      </c>
      <c r="C15" s="52">
        <v>6.3</v>
      </c>
      <c r="D15" s="47">
        <v>144</v>
      </c>
      <c r="E15" s="159">
        <f t="shared" si="1"/>
        <v>194.4</v>
      </c>
      <c r="F15" s="51">
        <f t="shared" si="0"/>
        <v>1.22472</v>
      </c>
      <c r="G15" s="80"/>
      <c r="H15" s="80"/>
      <c r="I15" s="80"/>
      <c r="J15" s="80"/>
      <c r="K15" s="80"/>
      <c r="L15" s="80"/>
    </row>
    <row r="16" spans="1:12" s="55" customFormat="1" ht="19.5" customHeight="1" x14ac:dyDescent="0.25">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x14ac:dyDescent="0.25">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x14ac:dyDescent="0.25">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x14ac:dyDescent="0.2">
      <c r="A19" s="147" t="s">
        <v>143</v>
      </c>
      <c r="B19" s="57"/>
      <c r="C19" s="417" t="s">
        <v>212</v>
      </c>
      <c r="D19" s="418"/>
      <c r="E19" s="418"/>
      <c r="F19" s="419"/>
      <c r="G19" s="160">
        <f>F12+F13+F14+F15+F16+F17+F18</f>
        <v>39.019724999999994</v>
      </c>
      <c r="H19" s="73">
        <v>5.34</v>
      </c>
      <c r="I19" s="73">
        <v>11.23</v>
      </c>
      <c r="J19" s="73">
        <v>35.1</v>
      </c>
      <c r="K19" s="73">
        <v>263</v>
      </c>
      <c r="L19" s="52">
        <v>1.23</v>
      </c>
    </row>
    <row r="20" spans="1:12" s="66" customFormat="1" ht="15.75" customHeight="1" x14ac:dyDescent="0.2">
      <c r="A20" s="381" t="s">
        <v>51</v>
      </c>
      <c r="B20" s="382"/>
      <c r="C20" s="382"/>
      <c r="D20" s="382"/>
      <c r="E20" s="382"/>
      <c r="F20" s="382"/>
      <c r="G20" s="382"/>
      <c r="H20" s="382"/>
      <c r="I20" s="382"/>
      <c r="J20" s="382"/>
      <c r="K20" s="382"/>
      <c r="L20" s="383"/>
    </row>
    <row r="21" spans="1:12" s="66" customFormat="1" ht="15.75" customHeight="1" x14ac:dyDescent="0.2">
      <c r="A21" s="67" t="s">
        <v>218</v>
      </c>
      <c r="B21" s="52">
        <v>67.8</v>
      </c>
      <c r="C21" s="52">
        <v>60</v>
      </c>
      <c r="D21" s="47">
        <v>60</v>
      </c>
      <c r="E21" s="52">
        <f>D21/100*35+D21</f>
        <v>81</v>
      </c>
      <c r="F21" s="51">
        <f>(B21*E21)/1000</f>
        <v>5.4918000000000005</v>
      </c>
      <c r="G21" s="62"/>
      <c r="H21" s="71"/>
      <c r="I21" s="71"/>
      <c r="J21" s="71"/>
      <c r="K21" s="71"/>
      <c r="L21" s="71"/>
    </row>
    <row r="22" spans="1:12" x14ac:dyDescent="0.2">
      <c r="A22" s="161" t="s">
        <v>143</v>
      </c>
      <c r="B22" s="389">
        <v>60</v>
      </c>
      <c r="C22" s="390"/>
      <c r="D22" s="73"/>
      <c r="E22" s="52"/>
      <c r="F22" s="51"/>
      <c r="G22" s="62">
        <f>F21</f>
        <v>5.4918000000000005</v>
      </c>
      <c r="H22" s="41"/>
      <c r="I22" s="41"/>
      <c r="J22" s="41"/>
      <c r="K22" s="41"/>
      <c r="L22" s="41"/>
    </row>
    <row r="23" spans="1:12" ht="18.75" customHeight="1" x14ac:dyDescent="0.2">
      <c r="A23" s="381" t="s">
        <v>151</v>
      </c>
      <c r="B23" s="382"/>
      <c r="C23" s="382"/>
      <c r="D23" s="382"/>
      <c r="E23" s="382"/>
      <c r="F23" s="382"/>
      <c r="G23" s="382"/>
      <c r="H23" s="382"/>
      <c r="I23" s="382"/>
      <c r="J23" s="382"/>
      <c r="K23" s="382"/>
      <c r="L23" s="383"/>
    </row>
    <row r="24" spans="1:12" ht="16.5" customHeight="1" x14ac:dyDescent="0.2">
      <c r="A24" s="46" t="s">
        <v>146</v>
      </c>
      <c r="B24" s="47">
        <v>2</v>
      </c>
      <c r="C24" s="48">
        <v>2</v>
      </c>
      <c r="D24" s="49">
        <v>320</v>
      </c>
      <c r="E24" s="49">
        <f>D24/100*35+D24</f>
        <v>432</v>
      </c>
      <c r="F24" s="50">
        <f>(B24*E24)/1000</f>
        <v>0.86399999999999999</v>
      </c>
      <c r="G24" s="51"/>
      <c r="H24" s="52"/>
      <c r="I24" s="52"/>
      <c r="J24" s="52"/>
      <c r="K24" s="52"/>
      <c r="L24" s="52"/>
    </row>
    <row r="25" spans="1:12" ht="14.25" customHeight="1" x14ac:dyDescent="0.2">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x14ac:dyDescent="0.2">
      <c r="A26" s="46" t="s">
        <v>152</v>
      </c>
      <c r="B26" s="47">
        <v>8</v>
      </c>
      <c r="C26" s="49">
        <v>7.2</v>
      </c>
      <c r="D26" s="49">
        <v>140</v>
      </c>
      <c r="E26" s="49">
        <f>D26/100*35+D26</f>
        <v>189</v>
      </c>
      <c r="F26" s="50">
        <f>(B26*E26)/1000</f>
        <v>1.512</v>
      </c>
      <c r="G26" s="62"/>
      <c r="H26" s="52"/>
      <c r="I26" s="52"/>
      <c r="J26" s="52"/>
      <c r="K26" s="52"/>
      <c r="L26" s="52"/>
    </row>
    <row r="27" spans="1:12" ht="13.5" customHeight="1" x14ac:dyDescent="0.2">
      <c r="A27" s="53" t="s">
        <v>143</v>
      </c>
      <c r="B27" s="47"/>
      <c r="C27" s="381">
        <v>200</v>
      </c>
      <c r="D27" s="382"/>
      <c r="E27" s="382"/>
      <c r="F27" s="383"/>
      <c r="G27" s="54">
        <f>F24+F25+F26</f>
        <v>4.2322500000000005</v>
      </c>
      <c r="H27" s="52">
        <v>5.34</v>
      </c>
      <c r="I27" s="52">
        <v>11.23</v>
      </c>
      <c r="J27" s="52">
        <v>35.1</v>
      </c>
      <c r="K27" s="52">
        <v>263</v>
      </c>
      <c r="L27" s="52">
        <v>1.23</v>
      </c>
    </row>
    <row r="28" spans="1:12" s="63" customFormat="1" ht="16.5" customHeight="1" x14ac:dyDescent="0.25">
      <c r="A28" s="391" t="s">
        <v>16</v>
      </c>
      <c r="B28" s="392"/>
      <c r="C28" s="392"/>
      <c r="D28" s="382"/>
      <c r="E28" s="382"/>
      <c r="F28" s="382"/>
      <c r="G28" s="382"/>
      <c r="H28" s="382"/>
      <c r="I28" s="382"/>
      <c r="J28" s="382"/>
      <c r="K28" s="382"/>
      <c r="L28" s="383"/>
    </row>
    <row r="29" spans="1:12" s="63" customFormat="1" ht="18" customHeight="1" x14ac:dyDescent="0.25">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x14ac:dyDescent="0.2">
      <c r="A30" s="402"/>
      <c r="B30" s="403"/>
      <c r="C30" s="403"/>
      <c r="D30" s="404"/>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x14ac:dyDescent="0.3">
      <c r="A31" s="386" t="s">
        <v>154</v>
      </c>
      <c r="B31" s="387"/>
      <c r="C31" s="387"/>
      <c r="D31" s="387"/>
      <c r="E31" s="387"/>
      <c r="F31" s="387"/>
      <c r="G31" s="387"/>
      <c r="H31" s="387"/>
      <c r="I31" s="387"/>
      <c r="J31" s="387"/>
      <c r="K31" s="387"/>
      <c r="L31" s="387"/>
    </row>
    <row r="32" spans="1:12" s="66" customFormat="1" x14ac:dyDescent="0.2">
      <c r="A32" s="381" t="s">
        <v>67</v>
      </c>
      <c r="B32" s="382"/>
      <c r="C32" s="382"/>
      <c r="D32" s="382"/>
      <c r="E32" s="382"/>
      <c r="F32" s="382"/>
      <c r="G32" s="382"/>
      <c r="H32" s="382"/>
      <c r="I32" s="382"/>
      <c r="J32" s="382"/>
      <c r="K32" s="382"/>
      <c r="L32" s="383"/>
    </row>
    <row r="33" spans="1:12" s="162" customFormat="1" x14ac:dyDescent="0.2">
      <c r="A33" s="46" t="s">
        <v>162</v>
      </c>
      <c r="B33" s="47">
        <v>110</v>
      </c>
      <c r="C33" s="47">
        <v>100</v>
      </c>
      <c r="D33" s="52">
        <v>30</v>
      </c>
      <c r="E33" s="52">
        <f>D33/100*35+D33</f>
        <v>40.5</v>
      </c>
      <c r="F33" s="51">
        <f>(B33*E33)/1000</f>
        <v>4.4550000000000001</v>
      </c>
      <c r="G33" s="51"/>
      <c r="H33" s="69"/>
      <c r="I33" s="69"/>
      <c r="J33" s="69"/>
      <c r="K33" s="69"/>
      <c r="L33" s="69"/>
    </row>
    <row r="34" spans="1:12" s="162" customFormat="1" x14ac:dyDescent="0.2">
      <c r="A34" s="71" t="s">
        <v>157</v>
      </c>
      <c r="B34" s="47">
        <v>3</v>
      </c>
      <c r="C34" s="47">
        <v>3</v>
      </c>
      <c r="D34" s="47">
        <v>157</v>
      </c>
      <c r="E34" s="52">
        <f>D34/100*35+D34</f>
        <v>211.95</v>
      </c>
      <c r="F34" s="51">
        <f>(B34*E34)/1000</f>
        <v>0.63584999999999992</v>
      </c>
      <c r="G34" s="62"/>
      <c r="H34" s="71"/>
      <c r="I34" s="71"/>
      <c r="J34" s="71"/>
      <c r="K34" s="71"/>
      <c r="L34" s="71"/>
    </row>
    <row r="35" spans="1:12" s="162" customFormat="1" x14ac:dyDescent="0.2">
      <c r="A35" s="71" t="s">
        <v>141</v>
      </c>
      <c r="B35" s="163">
        <v>1</v>
      </c>
      <c r="C35" s="47">
        <v>1</v>
      </c>
      <c r="D35" s="47">
        <v>55</v>
      </c>
      <c r="E35" s="52">
        <f>D35/100*35+D35</f>
        <v>74.25</v>
      </c>
      <c r="F35" s="51">
        <f>(B35*E35)/1000</f>
        <v>7.4249999999999997E-2</v>
      </c>
      <c r="G35" s="62"/>
      <c r="H35" s="71"/>
      <c r="I35" s="71"/>
      <c r="J35" s="71"/>
      <c r="K35" s="71"/>
      <c r="L35" s="71"/>
    </row>
    <row r="36" spans="1:12" s="66" customFormat="1" x14ac:dyDescent="0.2">
      <c r="A36" s="67" t="s">
        <v>168</v>
      </c>
      <c r="B36" s="52">
        <v>0.2</v>
      </c>
      <c r="C36" s="52">
        <v>0.2</v>
      </c>
      <c r="D36" s="70">
        <v>17</v>
      </c>
      <c r="E36" s="52">
        <f>D36/100*35+D36</f>
        <v>22.95</v>
      </c>
      <c r="F36" s="51">
        <f>(B36*E36)/1000</f>
        <v>4.5899999999999995E-3</v>
      </c>
      <c r="G36" s="62"/>
      <c r="H36" s="71"/>
      <c r="I36" s="71"/>
      <c r="J36" s="71"/>
      <c r="K36" s="71"/>
      <c r="L36" s="71"/>
    </row>
    <row r="37" spans="1:12" x14ac:dyDescent="0.2">
      <c r="A37" s="72" t="s">
        <v>143</v>
      </c>
      <c r="B37" s="389" t="s">
        <v>186</v>
      </c>
      <c r="C37" s="390"/>
      <c r="D37" s="52"/>
      <c r="E37" s="52"/>
      <c r="F37" s="51"/>
      <c r="G37" s="62">
        <v>10</v>
      </c>
      <c r="H37" s="41"/>
      <c r="I37" s="41"/>
      <c r="J37" s="41"/>
      <c r="K37" s="41"/>
      <c r="L37" s="41"/>
    </row>
    <row r="38" spans="1:12" ht="15.75" customHeight="1" x14ac:dyDescent="0.2">
      <c r="A38" s="381" t="s">
        <v>70</v>
      </c>
      <c r="B38" s="382"/>
      <c r="C38" s="382"/>
      <c r="D38" s="382"/>
      <c r="E38" s="382"/>
      <c r="F38" s="382"/>
      <c r="G38" s="382"/>
      <c r="H38" s="382"/>
      <c r="I38" s="382"/>
      <c r="J38" s="382"/>
      <c r="K38" s="382"/>
      <c r="L38" s="383"/>
    </row>
    <row r="39" spans="1:12" ht="15" x14ac:dyDescent="0.2">
      <c r="A39" s="164" t="s">
        <v>159</v>
      </c>
      <c r="B39" s="165">
        <v>50</v>
      </c>
      <c r="C39" s="165">
        <v>36</v>
      </c>
      <c r="D39" s="52">
        <v>45</v>
      </c>
      <c r="E39" s="52">
        <f t="shared" ref="E39:E44" si="2">D39/100*35+D39</f>
        <v>60.75</v>
      </c>
      <c r="F39" s="51">
        <f>(B39*E39)/1000</f>
        <v>3.0375000000000001</v>
      </c>
      <c r="G39" s="51"/>
      <c r="H39" s="41"/>
      <c r="I39" s="41"/>
      <c r="J39" s="41"/>
      <c r="K39" s="41"/>
      <c r="L39" s="41"/>
    </row>
    <row r="40" spans="1:12" ht="15" x14ac:dyDescent="0.2">
      <c r="A40" s="164" t="s">
        <v>162</v>
      </c>
      <c r="B40" s="165">
        <v>15</v>
      </c>
      <c r="C40" s="165">
        <v>12</v>
      </c>
      <c r="D40" s="52">
        <v>30</v>
      </c>
      <c r="E40" s="52">
        <f t="shared" si="2"/>
        <v>40.5</v>
      </c>
      <c r="F40" s="51">
        <f t="shared" ref="F40:F45" si="3">(B40*E40)/1000</f>
        <v>0.60750000000000004</v>
      </c>
      <c r="G40" s="51"/>
      <c r="H40" s="41"/>
      <c r="I40" s="41"/>
      <c r="J40" s="41"/>
      <c r="K40" s="41"/>
      <c r="L40" s="41"/>
    </row>
    <row r="41" spans="1:12" ht="16.5" x14ac:dyDescent="0.2">
      <c r="A41" s="77" t="s">
        <v>161</v>
      </c>
      <c r="B41" s="165">
        <v>19</v>
      </c>
      <c r="C41" s="165">
        <v>15.96</v>
      </c>
      <c r="D41" s="52">
        <v>24</v>
      </c>
      <c r="E41" s="52">
        <f t="shared" si="2"/>
        <v>32.4</v>
      </c>
      <c r="F41" s="51">
        <f t="shared" si="3"/>
        <v>0.61560000000000004</v>
      </c>
      <c r="G41" s="51"/>
      <c r="H41" s="41"/>
      <c r="I41" s="41"/>
      <c r="J41" s="41"/>
      <c r="K41" s="41"/>
      <c r="L41" s="41"/>
    </row>
    <row r="42" spans="1:12" ht="16.5" x14ac:dyDescent="0.2">
      <c r="A42" s="77" t="s">
        <v>201</v>
      </c>
      <c r="B42" s="126">
        <v>3</v>
      </c>
      <c r="C42" s="126">
        <v>3</v>
      </c>
      <c r="D42" s="52">
        <v>157</v>
      </c>
      <c r="E42" s="52">
        <f t="shared" si="2"/>
        <v>211.95</v>
      </c>
      <c r="F42" s="51">
        <f t="shared" si="3"/>
        <v>0.63584999999999992</v>
      </c>
      <c r="G42" s="51"/>
      <c r="H42" s="41"/>
      <c r="I42" s="41"/>
      <c r="J42" s="41"/>
      <c r="K42" s="41"/>
      <c r="L42" s="41"/>
    </row>
    <row r="43" spans="1:12" ht="16.5" x14ac:dyDescent="0.2">
      <c r="A43" s="77" t="s">
        <v>160</v>
      </c>
      <c r="B43" s="165">
        <v>35</v>
      </c>
      <c r="C43" s="165">
        <v>35</v>
      </c>
      <c r="D43" s="52">
        <v>32</v>
      </c>
      <c r="E43" s="52">
        <f t="shared" si="2"/>
        <v>43.2</v>
      </c>
      <c r="F43" s="51">
        <f t="shared" si="3"/>
        <v>1.512</v>
      </c>
      <c r="G43" s="51"/>
      <c r="H43" s="41"/>
      <c r="I43" s="41"/>
      <c r="J43" s="41"/>
      <c r="K43" s="41"/>
      <c r="L43" s="41"/>
    </row>
    <row r="44" spans="1:12" ht="16.5" x14ac:dyDescent="0.2">
      <c r="A44" s="77" t="s">
        <v>168</v>
      </c>
      <c r="B44" s="126">
        <v>0.25</v>
      </c>
      <c r="C44" s="126">
        <v>0.25</v>
      </c>
      <c r="D44" s="52">
        <v>17</v>
      </c>
      <c r="E44" s="52">
        <f t="shared" si="2"/>
        <v>22.95</v>
      </c>
      <c r="F44" s="51">
        <f t="shared" si="3"/>
        <v>5.7374999999999995E-3</v>
      </c>
      <c r="G44" s="51"/>
      <c r="H44" s="41"/>
      <c r="I44" s="41"/>
      <c r="J44" s="41"/>
      <c r="K44" s="41"/>
      <c r="L44" s="41"/>
    </row>
    <row r="45" spans="1:12" ht="16.5" x14ac:dyDescent="0.2">
      <c r="A45" s="77" t="s">
        <v>173</v>
      </c>
      <c r="B45" s="126">
        <v>150</v>
      </c>
      <c r="C45" s="126">
        <v>150</v>
      </c>
      <c r="D45" s="52"/>
      <c r="E45" s="52"/>
      <c r="F45" s="51">
        <f t="shared" si="3"/>
        <v>0</v>
      </c>
      <c r="G45" s="51"/>
      <c r="H45" s="41"/>
      <c r="I45" s="41"/>
      <c r="J45" s="41"/>
      <c r="K45" s="41"/>
      <c r="L45" s="41"/>
    </row>
    <row r="46" spans="1:12" x14ac:dyDescent="0.2">
      <c r="A46" s="79" t="s">
        <v>143</v>
      </c>
      <c r="B46" s="416" t="s">
        <v>185</v>
      </c>
      <c r="C46" s="416"/>
      <c r="D46" s="52"/>
      <c r="E46" s="52"/>
      <c r="F46" s="51"/>
      <c r="G46" s="62">
        <v>15</v>
      </c>
      <c r="H46" s="41"/>
      <c r="I46" s="41"/>
      <c r="J46" s="41"/>
      <c r="K46" s="41"/>
      <c r="L46" s="41"/>
    </row>
    <row r="47" spans="1:12" x14ac:dyDescent="0.2">
      <c r="A47" s="381" t="s">
        <v>213</v>
      </c>
      <c r="B47" s="382"/>
      <c r="C47" s="382"/>
      <c r="D47" s="382"/>
      <c r="E47" s="382"/>
      <c r="F47" s="382"/>
      <c r="G47" s="382"/>
      <c r="H47" s="382"/>
      <c r="I47" s="382"/>
      <c r="J47" s="382"/>
      <c r="K47" s="382"/>
      <c r="L47" s="383"/>
    </row>
    <row r="48" spans="1:12" x14ac:dyDescent="0.2">
      <c r="A48" s="67" t="s">
        <v>159</v>
      </c>
      <c r="B48" s="126">
        <v>200</v>
      </c>
      <c r="C48" s="126">
        <v>170</v>
      </c>
      <c r="D48" s="52">
        <v>45</v>
      </c>
      <c r="E48" s="52">
        <f>D48/100*30+D48</f>
        <v>58.5</v>
      </c>
      <c r="F48" s="51">
        <f>(B48*E48)/1000</f>
        <v>11.7</v>
      </c>
      <c r="G48" s="51"/>
      <c r="H48" s="41"/>
      <c r="I48" s="41"/>
      <c r="J48" s="41"/>
      <c r="K48" s="41"/>
      <c r="L48" s="41"/>
    </row>
    <row r="49" spans="1:12" x14ac:dyDescent="0.2">
      <c r="A49" s="67" t="s">
        <v>142</v>
      </c>
      <c r="B49" s="126">
        <v>5</v>
      </c>
      <c r="C49" s="126">
        <v>5</v>
      </c>
      <c r="D49" s="52">
        <v>395.5</v>
      </c>
      <c r="E49" s="52">
        <f>D49/100*30+D49</f>
        <v>514.15</v>
      </c>
      <c r="F49" s="51">
        <f t="shared" ref="F49:F55" si="4">(B49*E49)/1000</f>
        <v>2.5707499999999999</v>
      </c>
      <c r="G49" s="51"/>
      <c r="H49" s="41"/>
      <c r="I49" s="41"/>
      <c r="J49" s="41"/>
      <c r="K49" s="41"/>
      <c r="L49" s="41"/>
    </row>
    <row r="50" spans="1:12" x14ac:dyDescent="0.2">
      <c r="A50" s="67" t="s">
        <v>168</v>
      </c>
      <c r="B50" s="126">
        <v>0.7</v>
      </c>
      <c r="C50" s="126">
        <v>0.7</v>
      </c>
      <c r="D50" s="52">
        <v>17</v>
      </c>
      <c r="E50" s="52">
        <f>D50/100*30+D50</f>
        <v>22.1</v>
      </c>
      <c r="F50" s="51">
        <f t="shared" si="4"/>
        <v>1.5470000000000001E-2</v>
      </c>
      <c r="G50" s="51"/>
      <c r="H50" s="41"/>
      <c r="I50" s="41"/>
      <c r="J50" s="41"/>
      <c r="K50" s="41"/>
      <c r="L50" s="41"/>
    </row>
    <row r="51" spans="1:12" x14ac:dyDescent="0.2">
      <c r="A51" s="79" t="s">
        <v>143</v>
      </c>
      <c r="B51" s="416" t="s">
        <v>187</v>
      </c>
      <c r="C51" s="416"/>
      <c r="D51" s="52"/>
      <c r="E51" s="52"/>
      <c r="F51" s="51"/>
      <c r="G51" s="51">
        <v>15</v>
      </c>
      <c r="H51" s="41"/>
      <c r="I51" s="41"/>
      <c r="J51" s="41"/>
      <c r="K51" s="41"/>
      <c r="L51" s="41"/>
    </row>
    <row r="52" spans="1:12" x14ac:dyDescent="0.2">
      <c r="A52" s="391" t="s">
        <v>206</v>
      </c>
      <c r="B52" s="392"/>
      <c r="C52" s="392"/>
      <c r="D52" s="392"/>
      <c r="E52" s="392"/>
      <c r="F52" s="392"/>
      <c r="G52" s="392"/>
      <c r="H52" s="392"/>
      <c r="I52" s="392"/>
      <c r="J52" s="392"/>
      <c r="K52" s="392"/>
      <c r="L52" s="393"/>
    </row>
    <row r="53" spans="1:12" x14ac:dyDescent="0.2">
      <c r="A53" s="166" t="s">
        <v>175</v>
      </c>
      <c r="B53" s="167">
        <v>123.4</v>
      </c>
      <c r="C53" s="167">
        <v>111.06</v>
      </c>
      <c r="D53" s="52">
        <v>184</v>
      </c>
      <c r="E53" s="52">
        <f>D53/100*30+D53</f>
        <v>239.2</v>
      </c>
      <c r="F53" s="51">
        <f t="shared" si="4"/>
        <v>29.51728</v>
      </c>
      <c r="G53" s="51"/>
      <c r="H53" s="41"/>
      <c r="I53" s="41"/>
      <c r="J53" s="41"/>
      <c r="K53" s="41"/>
      <c r="L53" s="41"/>
    </row>
    <row r="54" spans="1:12" x14ac:dyDescent="0.2">
      <c r="A54" s="166" t="s">
        <v>168</v>
      </c>
      <c r="B54" s="167">
        <v>0.4</v>
      </c>
      <c r="C54" s="167">
        <v>0.4</v>
      </c>
      <c r="D54" s="52">
        <v>17</v>
      </c>
      <c r="E54" s="52">
        <f>D54/100*30+D54</f>
        <v>22.1</v>
      </c>
      <c r="F54" s="51">
        <f t="shared" si="4"/>
        <v>8.8400000000000024E-3</v>
      </c>
      <c r="G54" s="51"/>
      <c r="H54" s="41"/>
      <c r="I54" s="41"/>
      <c r="J54" s="41"/>
      <c r="K54" s="41"/>
      <c r="L54" s="41"/>
    </row>
    <row r="55" spans="1:12" x14ac:dyDescent="0.2">
      <c r="A55" s="166" t="s">
        <v>161</v>
      </c>
      <c r="B55" s="167">
        <v>3.6</v>
      </c>
      <c r="C55" s="167">
        <v>3.02</v>
      </c>
      <c r="D55" s="52">
        <v>24</v>
      </c>
      <c r="E55" s="52">
        <f>D55/100*30+D55</f>
        <v>31.2</v>
      </c>
      <c r="F55" s="51">
        <f t="shared" si="4"/>
        <v>0.11231999999999999</v>
      </c>
      <c r="G55" s="51"/>
      <c r="H55" s="41"/>
      <c r="I55" s="41"/>
      <c r="J55" s="41"/>
      <c r="K55" s="41"/>
      <c r="L55" s="41"/>
    </row>
    <row r="56" spans="1:12" ht="15" customHeight="1" x14ac:dyDescent="0.2">
      <c r="A56" s="72" t="s">
        <v>143</v>
      </c>
      <c r="B56" s="389" t="s">
        <v>214</v>
      </c>
      <c r="C56" s="390"/>
      <c r="D56" s="73"/>
      <c r="E56" s="73"/>
      <c r="F56" s="74"/>
      <c r="G56" s="75">
        <v>35</v>
      </c>
      <c r="H56" s="76"/>
      <c r="I56" s="76"/>
      <c r="J56" s="76"/>
      <c r="K56" s="76"/>
      <c r="L56" s="76"/>
    </row>
    <row r="57" spans="1:12" x14ac:dyDescent="0.2">
      <c r="A57" s="381" t="s">
        <v>23</v>
      </c>
      <c r="B57" s="382"/>
      <c r="C57" s="382"/>
      <c r="D57" s="382"/>
      <c r="E57" s="382"/>
      <c r="F57" s="382"/>
      <c r="G57" s="382"/>
      <c r="H57" s="382"/>
      <c r="I57" s="382"/>
      <c r="J57" s="382"/>
      <c r="K57" s="382"/>
      <c r="L57" s="383"/>
    </row>
    <row r="58" spans="1:12" x14ac:dyDescent="0.2">
      <c r="A58" s="78" t="s">
        <v>176</v>
      </c>
      <c r="B58" s="47">
        <v>25</v>
      </c>
      <c r="C58" s="47">
        <v>25</v>
      </c>
      <c r="D58" s="52">
        <v>97</v>
      </c>
      <c r="E58" s="52">
        <f>D58/100*30+D58</f>
        <v>126.1</v>
      </c>
      <c r="F58" s="51">
        <f>(B58*E58)/1000</f>
        <v>3.1524999999999999</v>
      </c>
      <c r="G58" s="51"/>
      <c r="H58" s="41"/>
      <c r="I58" s="41"/>
      <c r="J58" s="41"/>
      <c r="K58" s="41"/>
      <c r="L58" s="41"/>
    </row>
    <row r="59" spans="1:12" x14ac:dyDescent="0.2">
      <c r="A59" s="78" t="s">
        <v>147</v>
      </c>
      <c r="B59" s="47">
        <v>15</v>
      </c>
      <c r="C59" s="47">
        <v>15</v>
      </c>
      <c r="D59" s="52">
        <v>55</v>
      </c>
      <c r="E59" s="52">
        <f>D59/100*30+D59</f>
        <v>71.5</v>
      </c>
      <c r="F59" s="51">
        <f>(B59*E59)/1000</f>
        <v>1.0725</v>
      </c>
      <c r="G59" s="51"/>
      <c r="H59" s="41"/>
      <c r="I59" s="41"/>
      <c r="J59" s="41"/>
      <c r="K59" s="41"/>
      <c r="L59" s="41"/>
    </row>
    <row r="60" spans="1:12" x14ac:dyDescent="0.2">
      <c r="A60" s="79" t="s">
        <v>143</v>
      </c>
      <c r="B60" s="394">
        <v>200</v>
      </c>
      <c r="C60" s="395"/>
      <c r="D60" s="52"/>
      <c r="E60" s="52"/>
      <c r="F60" s="51"/>
      <c r="G60" s="62">
        <v>5</v>
      </c>
      <c r="H60" s="41"/>
      <c r="I60" s="41"/>
      <c r="J60" s="41"/>
      <c r="K60" s="41"/>
      <c r="L60" s="41"/>
    </row>
    <row r="61" spans="1:12" x14ac:dyDescent="0.2">
      <c r="A61" s="53" t="s">
        <v>163</v>
      </c>
      <c r="B61" s="80">
        <v>80</v>
      </c>
      <c r="C61" s="80">
        <v>80</v>
      </c>
      <c r="D61" s="396"/>
      <c r="E61" s="397"/>
      <c r="F61" s="397"/>
      <c r="G61" s="398"/>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96"/>
      <c r="E63" s="397"/>
      <c r="F63" s="397"/>
      <c r="G63" s="398"/>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96" t="s">
        <v>133</v>
      </c>
      <c r="B65" s="397"/>
      <c r="C65" s="397"/>
      <c r="D65" s="398"/>
      <c r="E65" s="68"/>
      <c r="F65" s="51"/>
      <c r="G65" s="82">
        <f>G37+G46+G51+G56+G60+F62+F64</f>
        <v>83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5">
    <mergeCell ref="D63:G63"/>
    <mergeCell ref="A11:L11"/>
    <mergeCell ref="C10:F10"/>
    <mergeCell ref="A65:D65"/>
    <mergeCell ref="A31:L31"/>
    <mergeCell ref="A57:L57"/>
    <mergeCell ref="D61:G61"/>
    <mergeCell ref="A47:L47"/>
    <mergeCell ref="A32:L32"/>
    <mergeCell ref="B37:C37"/>
    <mergeCell ref="B56:C56"/>
    <mergeCell ref="A38:L38"/>
    <mergeCell ref="A52:L52"/>
    <mergeCell ref="C2:C3"/>
    <mergeCell ref="G2:G3"/>
    <mergeCell ref="B2:B3"/>
    <mergeCell ref="A20:L20"/>
    <mergeCell ref="A5:L5"/>
    <mergeCell ref="A4:L4"/>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37" workbookViewId="0">
      <selection activeCell="A37"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74" t="s">
        <v>100</v>
      </c>
      <c r="B1" s="374"/>
      <c r="C1" s="374"/>
      <c r="D1" s="374"/>
      <c r="E1" s="374"/>
      <c r="F1" s="374"/>
      <c r="G1" s="374"/>
      <c r="H1" s="374"/>
      <c r="I1" s="374"/>
    </row>
    <row r="2" spans="1:10" ht="21.75" customHeight="1" x14ac:dyDescent="0.3">
      <c r="A2" s="132"/>
      <c r="B2" s="7"/>
      <c r="C2" s="378" t="s">
        <v>0</v>
      </c>
      <c r="D2" s="378"/>
      <c r="E2" s="378"/>
      <c r="F2" s="378"/>
      <c r="G2" s="378"/>
      <c r="H2" s="6"/>
      <c r="I2" s="6"/>
    </row>
    <row r="3" spans="1:10" x14ac:dyDescent="0.3">
      <c r="A3" s="377" t="s">
        <v>1</v>
      </c>
      <c r="B3" s="376" t="s">
        <v>2</v>
      </c>
      <c r="C3" s="376" t="s">
        <v>3</v>
      </c>
      <c r="D3" s="377" t="s">
        <v>4</v>
      </c>
      <c r="E3" s="377" t="s">
        <v>5</v>
      </c>
      <c r="F3" s="375" t="s">
        <v>6</v>
      </c>
      <c r="G3" s="377" t="s">
        <v>7</v>
      </c>
      <c r="H3" s="375" t="s">
        <v>8</v>
      </c>
      <c r="I3" s="375" t="s">
        <v>9</v>
      </c>
    </row>
    <row r="4" spans="1:10" x14ac:dyDescent="0.3">
      <c r="A4" s="377"/>
      <c r="B4" s="376"/>
      <c r="C4" s="376"/>
      <c r="D4" s="377"/>
      <c r="E4" s="377"/>
      <c r="F4" s="375"/>
      <c r="G4" s="377"/>
      <c r="H4" s="375"/>
      <c r="I4" s="375"/>
    </row>
    <row r="5" spans="1:10" x14ac:dyDescent="0.3">
      <c r="A5" s="377"/>
      <c r="B5" s="9" t="s">
        <v>10</v>
      </c>
      <c r="C5" s="376"/>
      <c r="D5" s="10" t="s">
        <v>10</v>
      </c>
      <c r="E5" s="10" t="s">
        <v>10</v>
      </c>
      <c r="F5" s="11" t="s">
        <v>10</v>
      </c>
      <c r="G5" s="10" t="s">
        <v>11</v>
      </c>
      <c r="H5" s="375"/>
      <c r="I5" s="375"/>
    </row>
    <row r="6" spans="1:10" s="12" customFormat="1" ht="50.25" customHeight="1" x14ac:dyDescent="0.25">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x14ac:dyDescent="0.3">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x14ac:dyDescent="0.3">
      <c r="A12" s="420" t="s">
        <v>19</v>
      </c>
      <c r="B12" s="420"/>
      <c r="C12" s="420"/>
      <c r="D12" s="420"/>
      <c r="E12" s="420"/>
      <c r="F12" s="420"/>
      <c r="G12" s="420"/>
      <c r="H12" s="420"/>
      <c r="I12" s="420"/>
    </row>
    <row r="13" spans="1:10" s="8" customFormat="1" ht="39" customHeight="1" x14ac:dyDescent="0.25">
      <c r="A13" s="169" t="s">
        <v>51</v>
      </c>
      <c r="B13" s="18">
        <v>60</v>
      </c>
      <c r="C13" s="15">
        <v>5</v>
      </c>
      <c r="D13" s="15">
        <v>0.6</v>
      </c>
      <c r="E13" s="15">
        <v>3.1</v>
      </c>
      <c r="F13" s="15">
        <v>1.8</v>
      </c>
      <c r="G13" s="15">
        <v>37.6</v>
      </c>
      <c r="H13" s="18" t="s">
        <v>12</v>
      </c>
      <c r="I13" s="18" t="s">
        <v>22</v>
      </c>
      <c r="J13" s="2" t="s">
        <v>35</v>
      </c>
    </row>
    <row r="14" spans="1:10" s="170" customFormat="1" ht="40.5" customHeight="1" x14ac:dyDescent="0.3">
      <c r="A14" s="171" t="s">
        <v>265</v>
      </c>
      <c r="B14" s="18">
        <v>250</v>
      </c>
      <c r="C14" s="15">
        <v>15</v>
      </c>
      <c r="D14" s="15">
        <v>2.5</v>
      </c>
      <c r="E14" s="15">
        <v>2.79</v>
      </c>
      <c r="F14" s="15">
        <v>17</v>
      </c>
      <c r="G14" s="15">
        <v>103.25</v>
      </c>
      <c r="H14" s="172" t="s">
        <v>269</v>
      </c>
      <c r="I14" s="18">
        <v>204</v>
      </c>
      <c r="J14" s="173"/>
    </row>
    <row r="15" spans="1:10" ht="26.25" customHeight="1" x14ac:dyDescent="0.3">
      <c r="A15" s="135" t="s">
        <v>38</v>
      </c>
      <c r="B15" s="20">
        <v>150</v>
      </c>
      <c r="C15" s="15">
        <v>10</v>
      </c>
      <c r="D15" s="15">
        <v>3.6</v>
      </c>
      <c r="E15" s="15">
        <v>5.4</v>
      </c>
      <c r="F15" s="15">
        <v>36.4</v>
      </c>
      <c r="G15" s="15">
        <v>208.7</v>
      </c>
      <c r="H15" s="18" t="s">
        <v>270</v>
      </c>
      <c r="I15" s="18" t="s">
        <v>39</v>
      </c>
      <c r="J15" s="85" t="s">
        <v>35</v>
      </c>
    </row>
    <row r="16" spans="1:10" ht="22.5" customHeight="1" x14ac:dyDescent="0.3">
      <c r="A16" s="135" t="s">
        <v>97</v>
      </c>
      <c r="B16" s="18">
        <v>90</v>
      </c>
      <c r="C16" s="15">
        <v>35</v>
      </c>
      <c r="D16" s="15">
        <v>17.28</v>
      </c>
      <c r="E16" s="15">
        <v>3.96</v>
      </c>
      <c r="F16" s="15">
        <v>12.12</v>
      </c>
      <c r="G16" s="15">
        <v>152.4</v>
      </c>
      <c r="H16" s="18" t="s">
        <v>98</v>
      </c>
      <c r="I16" s="18" t="s">
        <v>99</v>
      </c>
      <c r="J16" s="85" t="s">
        <v>35</v>
      </c>
    </row>
    <row r="17" spans="1:10" ht="21.75"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29.25" customHeight="1" x14ac:dyDescent="0.3">
      <c r="A19" s="139" t="s">
        <v>41</v>
      </c>
      <c r="B19" s="18">
        <v>30</v>
      </c>
      <c r="C19" s="15">
        <v>1.5</v>
      </c>
      <c r="D19" s="15">
        <v>2.4</v>
      </c>
      <c r="E19" s="15">
        <v>0.3</v>
      </c>
      <c r="F19" s="15">
        <v>14.6</v>
      </c>
      <c r="G19" s="15">
        <v>72.599999999999994</v>
      </c>
      <c r="H19" s="34" t="s">
        <v>26</v>
      </c>
      <c r="I19" s="18">
        <v>13002</v>
      </c>
      <c r="J19" s="85" t="s">
        <v>35</v>
      </c>
    </row>
    <row r="20" spans="1:10" x14ac:dyDescent="0.3">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x14ac:dyDescent="0.3">
      <c r="A21" s="140" t="s">
        <v>42</v>
      </c>
      <c r="B21" s="16"/>
      <c r="C21" s="40">
        <f>C11+C20</f>
        <v>146.02000000000001</v>
      </c>
      <c r="D21" s="40">
        <f>D11+D20</f>
        <v>52.07</v>
      </c>
      <c r="E21" s="40">
        <f>E11+E20</f>
        <v>39.550000000000004</v>
      </c>
      <c r="F21" s="40">
        <f>F11+F20</f>
        <v>188.20000000000002</v>
      </c>
      <c r="G21" s="40">
        <f>G11+G20</f>
        <v>1334.45</v>
      </c>
      <c r="H21" s="16"/>
      <c r="I21" s="116"/>
      <c r="J21" s="141"/>
    </row>
    <row r="22" spans="1:10" x14ac:dyDescent="0.3">
      <c r="A22" s="374" t="s">
        <v>101</v>
      </c>
      <c r="B22" s="374"/>
      <c r="C22" s="374"/>
      <c r="D22" s="374"/>
      <c r="E22" s="374"/>
      <c r="F22" s="374"/>
      <c r="G22" s="374"/>
      <c r="H22" s="374"/>
      <c r="I22" s="374"/>
    </row>
    <row r="23" spans="1:10" x14ac:dyDescent="0.3">
      <c r="A23" s="132"/>
      <c r="B23" s="7"/>
      <c r="C23" s="378" t="s">
        <v>0</v>
      </c>
      <c r="D23" s="378"/>
      <c r="E23" s="378"/>
      <c r="F23" s="378"/>
      <c r="G23" s="378"/>
      <c r="H23" s="6"/>
      <c r="I23" s="6"/>
    </row>
    <row r="24" spans="1:10" x14ac:dyDescent="0.3">
      <c r="A24" s="377" t="s">
        <v>1</v>
      </c>
      <c r="B24" s="376" t="s">
        <v>2</v>
      </c>
      <c r="C24" s="376" t="s">
        <v>3</v>
      </c>
      <c r="D24" s="377" t="s">
        <v>4</v>
      </c>
      <c r="E24" s="377" t="s">
        <v>5</v>
      </c>
      <c r="F24" s="375" t="s">
        <v>6</v>
      </c>
      <c r="G24" s="377" t="s">
        <v>7</v>
      </c>
      <c r="H24" s="375" t="s">
        <v>8</v>
      </c>
      <c r="I24" s="375" t="s">
        <v>9</v>
      </c>
    </row>
    <row r="25" spans="1:10" x14ac:dyDescent="0.3">
      <c r="A25" s="377"/>
      <c r="B25" s="376"/>
      <c r="C25" s="376"/>
      <c r="D25" s="377"/>
      <c r="E25" s="377"/>
      <c r="F25" s="375"/>
      <c r="G25" s="377"/>
      <c r="H25" s="375"/>
      <c r="I25" s="375"/>
    </row>
    <row r="26" spans="1:10" x14ac:dyDescent="0.3">
      <c r="A26" s="377"/>
      <c r="B26" s="9" t="s">
        <v>10</v>
      </c>
      <c r="C26" s="376"/>
      <c r="D26" s="10" t="s">
        <v>10</v>
      </c>
      <c r="E26" s="10" t="s">
        <v>10</v>
      </c>
      <c r="F26" s="11" t="s">
        <v>10</v>
      </c>
      <c r="G26" s="10" t="s">
        <v>11</v>
      </c>
      <c r="H26" s="375"/>
      <c r="I26" s="375"/>
    </row>
    <row r="27" spans="1:10" ht="63.75" x14ac:dyDescent="0.3">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x14ac:dyDescent="0.25">
      <c r="A28" s="134" t="s">
        <v>32</v>
      </c>
      <c r="B28" s="18">
        <v>20</v>
      </c>
      <c r="C28" s="15">
        <f>C7</f>
        <v>11.77</v>
      </c>
      <c r="D28" s="15">
        <v>5.12</v>
      </c>
      <c r="E28" s="15">
        <v>5.22</v>
      </c>
      <c r="F28" s="15">
        <v>0</v>
      </c>
      <c r="G28" s="15">
        <v>68.599999999999994</v>
      </c>
      <c r="H28" s="18" t="s">
        <v>12</v>
      </c>
      <c r="I28" s="18" t="s">
        <v>13</v>
      </c>
      <c r="J28" s="2" t="s">
        <v>34</v>
      </c>
    </row>
    <row r="29" spans="1:10" ht="23.25" customHeight="1" x14ac:dyDescent="0.3">
      <c r="A29" s="157" t="s">
        <v>14</v>
      </c>
      <c r="B29" s="20">
        <v>10</v>
      </c>
      <c r="C29" s="15">
        <f>C8</f>
        <v>5.34</v>
      </c>
      <c r="D29" s="15">
        <v>0.1</v>
      </c>
      <c r="E29" s="15">
        <v>7.3</v>
      </c>
      <c r="F29" s="15">
        <v>0.1</v>
      </c>
      <c r="G29" s="15">
        <v>66.099999999999994</v>
      </c>
      <c r="H29" s="18" t="s">
        <v>12</v>
      </c>
      <c r="I29" s="18" t="s">
        <v>15</v>
      </c>
      <c r="J29" s="85" t="s">
        <v>34</v>
      </c>
    </row>
    <row r="30" spans="1:10" ht="23.25" customHeight="1" x14ac:dyDescent="0.3">
      <c r="A30" s="135" t="s">
        <v>16</v>
      </c>
      <c r="B30" s="18">
        <v>40</v>
      </c>
      <c r="C30" s="15">
        <f>C9</f>
        <v>4.7</v>
      </c>
      <c r="D30" s="15">
        <v>2.8</v>
      </c>
      <c r="E30" s="15">
        <v>0.8</v>
      </c>
      <c r="F30" s="15">
        <v>20</v>
      </c>
      <c r="G30" s="15">
        <v>105.6</v>
      </c>
      <c r="H30" s="18" t="s">
        <v>17</v>
      </c>
      <c r="I30" s="18">
        <v>125</v>
      </c>
      <c r="J30" s="85" t="s">
        <v>35</v>
      </c>
    </row>
    <row r="31" spans="1:10" ht="22.5" customHeight="1" x14ac:dyDescent="0.3">
      <c r="A31" s="118" t="s">
        <v>49</v>
      </c>
      <c r="B31" s="18">
        <v>200</v>
      </c>
      <c r="C31" s="15">
        <f>C10</f>
        <v>16.760000000000002</v>
      </c>
      <c r="D31" s="15">
        <v>4.5999999999999996</v>
      </c>
      <c r="E31" s="15">
        <v>4.4000000000000004</v>
      </c>
      <c r="F31" s="15">
        <v>12.5</v>
      </c>
      <c r="G31" s="15">
        <v>107.2</v>
      </c>
      <c r="H31" s="18" t="s">
        <v>12</v>
      </c>
      <c r="I31" s="18" t="s">
        <v>50</v>
      </c>
      <c r="J31" s="85" t="s">
        <v>33</v>
      </c>
    </row>
    <row r="32" spans="1:10" x14ac:dyDescent="0.3">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x14ac:dyDescent="0.3">
      <c r="A33" s="420" t="s">
        <v>19</v>
      </c>
      <c r="B33" s="420"/>
      <c r="C33" s="420"/>
      <c r="D33" s="420"/>
      <c r="E33" s="420"/>
      <c r="F33" s="420"/>
      <c r="G33" s="420"/>
      <c r="H33" s="420"/>
      <c r="I33" s="420"/>
    </row>
    <row r="34" spans="1:10" ht="38.25" x14ac:dyDescent="0.3">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x14ac:dyDescent="0.3">
      <c r="A35" s="171" t="s">
        <v>265</v>
      </c>
      <c r="B35" s="18">
        <v>300</v>
      </c>
      <c r="C35" s="15">
        <f t="shared" si="0"/>
        <v>15</v>
      </c>
      <c r="D35" s="15">
        <v>2.68</v>
      </c>
      <c r="E35" s="15">
        <v>2.8</v>
      </c>
      <c r="F35" s="15">
        <v>17.14</v>
      </c>
      <c r="G35" s="15">
        <v>104.5</v>
      </c>
      <c r="H35" s="172" t="s">
        <v>269</v>
      </c>
      <c r="I35" s="18">
        <v>204</v>
      </c>
      <c r="J35" s="173"/>
    </row>
    <row r="36" spans="1:10" ht="25.5" customHeight="1" x14ac:dyDescent="0.3">
      <c r="A36" s="135" t="s">
        <v>38</v>
      </c>
      <c r="B36" s="20">
        <v>180</v>
      </c>
      <c r="C36" s="15">
        <f t="shared" si="0"/>
        <v>10</v>
      </c>
      <c r="D36" s="15">
        <v>4.32</v>
      </c>
      <c r="E36" s="15">
        <v>6.48</v>
      </c>
      <c r="F36" s="15">
        <v>43.7</v>
      </c>
      <c r="G36" s="15">
        <v>250.44</v>
      </c>
      <c r="H36" s="18" t="s">
        <v>12</v>
      </c>
      <c r="I36" s="18" t="s">
        <v>39</v>
      </c>
      <c r="J36" s="85" t="s">
        <v>35</v>
      </c>
    </row>
    <row r="37" spans="1:10" ht="22.5" customHeight="1" x14ac:dyDescent="0.3">
      <c r="A37" s="135" t="s">
        <v>97</v>
      </c>
      <c r="B37" s="18">
        <v>100</v>
      </c>
      <c r="C37" s="15">
        <f t="shared" si="0"/>
        <v>35</v>
      </c>
      <c r="D37" s="15">
        <v>19.18</v>
      </c>
      <c r="E37" s="15">
        <v>4.4000000000000004</v>
      </c>
      <c r="F37" s="15">
        <v>13.45</v>
      </c>
      <c r="G37" s="15">
        <v>169.16</v>
      </c>
      <c r="H37" s="18" t="s">
        <v>98</v>
      </c>
      <c r="I37" s="18" t="s">
        <v>99</v>
      </c>
      <c r="J37" s="85" t="s">
        <v>35</v>
      </c>
    </row>
    <row r="38" spans="1:10" ht="22.5" customHeight="1" x14ac:dyDescent="0.3">
      <c r="A38" s="135" t="s">
        <v>23</v>
      </c>
      <c r="B38" s="18">
        <v>200</v>
      </c>
      <c r="C38" s="15">
        <f t="shared" si="0"/>
        <v>5</v>
      </c>
      <c r="D38" s="15">
        <v>0.6</v>
      </c>
      <c r="E38" s="15">
        <v>0</v>
      </c>
      <c r="F38" s="15">
        <v>22.8</v>
      </c>
      <c r="G38" s="15">
        <v>93.2</v>
      </c>
      <c r="H38" s="18" t="s">
        <v>12</v>
      </c>
      <c r="I38" s="18" t="s">
        <v>24</v>
      </c>
      <c r="J38" s="85" t="s">
        <v>35</v>
      </c>
    </row>
    <row r="39" spans="1:10" ht="31.5" customHeight="1" x14ac:dyDescent="0.3">
      <c r="A39" s="21" t="s">
        <v>25</v>
      </c>
      <c r="B39" s="18">
        <v>80</v>
      </c>
      <c r="C39" s="15">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15">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x14ac:dyDescent="0.3">
      <c r="A42" s="140" t="s">
        <v>42</v>
      </c>
      <c r="B42" s="16"/>
      <c r="C42" s="40">
        <f>C32+C41</f>
        <v>146.02000000000001</v>
      </c>
      <c r="D42" s="40">
        <f>D32+D41</f>
        <v>56.75</v>
      </c>
      <c r="E42" s="40">
        <f>E32+E41</f>
        <v>44.5</v>
      </c>
      <c r="F42" s="40">
        <f>F32+F41</f>
        <v>202.44</v>
      </c>
      <c r="G42" s="40">
        <f>G32+G41</f>
        <v>1454.42</v>
      </c>
      <c r="H42" s="16"/>
      <c r="I42" s="116"/>
      <c r="J42" s="141"/>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12</vt:i4>
      </vt:variant>
    </vt:vector>
  </HeadingPairs>
  <TitlesOfParts>
    <vt:vector size="33"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1 день 12-18 лет</vt:lpstr>
      <vt:lpstr>'1 день 12-18 лет'!Область_печати</vt:lpstr>
      <vt:lpstr>'10 день'!Область_печати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Пользователь Windows</cp:lastModifiedBy>
  <cp:lastPrinted>2023-09-25T04:21:21Z</cp:lastPrinted>
  <dcterms:created xsi:type="dcterms:W3CDTF">2021-08-08T05:37:47Z</dcterms:created>
  <dcterms:modified xsi:type="dcterms:W3CDTF">2024-07-18T13:00:39Z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