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420" windowHeight="11370" tabRatio="891" firstSheet="20" activeTab="20"/>
  </bookViews>
  <sheets>
    <sheet name="1 день" sheetId="1" state="hidden" r:id="rId1"/>
    <sheet name="расчеты 1 день" sheetId="2" state="hidden" r:id="rId2"/>
    <sheet name="2 день" sheetId="3" state="hidden" r:id="rId3"/>
    <sheet name="расчеты 2 день" sheetId="4" state="hidden" r:id="rId4"/>
    <sheet name="3 день" sheetId="5" state="hidden" r:id="rId5"/>
    <sheet name="расчеты 3 день" sheetId="6" state="hidden" r:id="rId6"/>
    <sheet name="4 день" sheetId="7" state="hidden" r:id="rId7"/>
    <sheet name="расчеты 4 день" sheetId="8" state="hidden" r:id="rId8"/>
    <sheet name="5 день" sheetId="9" state="hidden" r:id="rId9"/>
    <sheet name="6 день" sheetId="10" state="hidden" r:id="rId10"/>
    <sheet name="расчеты 5 день" sheetId="11" state="hidden" r:id="rId11"/>
    <sheet name="расчеты 6 день" sheetId="12" state="hidden" r:id="rId12"/>
    <sheet name="7 день" sheetId="13" state="hidden" r:id="rId13"/>
    <sheet name="расчеты 7 день" sheetId="14" state="hidden" r:id="rId14"/>
    <sheet name="8 день" sheetId="15" state="hidden" r:id="rId15"/>
    <sheet name="расчеты 8 день" sheetId="16" state="hidden" r:id="rId16"/>
    <sheet name="9 день" sheetId="17" state="hidden" r:id="rId17"/>
    <sheet name="расчеты 9 день" sheetId="18" state="hidden" r:id="rId18"/>
    <sheet name="10 день" sheetId="19" state="hidden" r:id="rId19"/>
    <sheet name="расчеты 10 день" sheetId="20" state="hidden" r:id="rId20"/>
    <sheet name="1 день 7-11 лет" sheetId="22" r:id="rId21"/>
    <sheet name="Лист1" sheetId="23" r:id="rId22"/>
  </sheets>
  <definedNames>
    <definedName name="_xlnm.Print_Area" localSheetId="20">'1 день 7-11 лет'!$A$1:$H$143</definedName>
    <definedName name="_xlnm.Print_Area" localSheetId="18">'10 день'!$A$1:$I$42</definedName>
    <definedName name="_xlnm.Print_Area" localSheetId="21">Лист1!$A$1:$P$27</definedName>
    <definedName name="_xlnm.Print_Area" localSheetId="1">'расчеты 1 день'!$A$1:$L$66</definedName>
    <definedName name="_xlnm.Print_Area" localSheetId="19">'расчеты 10 день'!$A$1:$L$78</definedName>
    <definedName name="_xlnm.Print_Area" localSheetId="3">'расчеты 2 день'!$A$1:$L$82</definedName>
    <definedName name="_xlnm.Print_Area" localSheetId="5">'расчеты 3 день'!$A$1:$L$71</definedName>
    <definedName name="_xlnm.Print_Area" localSheetId="7">'расчеты 4 день'!$A$1:$L$77</definedName>
    <definedName name="_xlnm.Print_Area" localSheetId="10">'расчеты 5 день'!$A$1:$L$59</definedName>
    <definedName name="_xlnm.Print_Area" localSheetId="11">'расчеты 6 день'!$A$1:$L$78</definedName>
    <definedName name="_xlnm.Print_Area" localSheetId="13">'расчеты 7 день'!$A$1:$L$83</definedName>
    <definedName name="_xlnm.Print_Area" localSheetId="15">'расчеты 8 день'!$A$1:$L$79</definedName>
    <definedName name="_xlnm.Print_Area" localSheetId="17">'расчеты 9 день'!$A$1:$L$79</definedName>
  </definedName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2"/>
  <c r="C7"/>
  <c r="D7"/>
  <c r="E7"/>
  <c r="F7"/>
  <c r="B19"/>
  <c r="C19"/>
  <c r="D19"/>
  <c r="E19"/>
  <c r="F19"/>
  <c r="B31"/>
  <c r="C31"/>
  <c r="D31"/>
  <c r="E31"/>
  <c r="F31"/>
  <c r="B32"/>
  <c r="C32"/>
  <c r="D32"/>
  <c r="E32"/>
  <c r="F32"/>
  <c r="B43"/>
  <c r="C43"/>
  <c r="D43"/>
  <c r="E43"/>
  <c r="F43"/>
  <c r="B44"/>
  <c r="C44"/>
  <c r="D44"/>
  <c r="E44"/>
  <c r="F44"/>
  <c r="B55"/>
  <c r="C55"/>
  <c r="D55"/>
  <c r="E55"/>
  <c r="F55"/>
  <c r="B56"/>
  <c r="C56"/>
  <c r="D56"/>
  <c r="E56"/>
  <c r="F56"/>
  <c r="B68"/>
  <c r="C68"/>
  <c r="D68"/>
  <c r="E68"/>
  <c r="F68"/>
  <c r="B69"/>
  <c r="C69"/>
  <c r="D69"/>
  <c r="E69"/>
  <c r="F69"/>
  <c r="B81"/>
  <c r="C81"/>
  <c r="D81"/>
  <c r="E81"/>
  <c r="F81"/>
  <c r="B82"/>
  <c r="C82"/>
  <c r="D82"/>
  <c r="E82"/>
  <c r="F82"/>
  <c r="B94"/>
  <c r="C94"/>
  <c r="D94"/>
  <c r="E94"/>
  <c r="F94"/>
  <c r="B95"/>
  <c r="C95"/>
  <c r="D95"/>
  <c r="E95"/>
  <c r="F95"/>
  <c r="B107"/>
  <c r="B108" s="1"/>
  <c r="C107"/>
  <c r="C108" s="1"/>
  <c r="D107"/>
  <c r="D108" s="1"/>
  <c r="E107"/>
  <c r="E108" s="1"/>
  <c r="F107"/>
  <c r="F108" s="1"/>
  <c r="B119"/>
  <c r="B120" s="1"/>
  <c r="C119"/>
  <c r="C120" s="1"/>
  <c r="D119"/>
  <c r="D120" s="1"/>
  <c r="E119"/>
  <c r="E120" s="1"/>
  <c r="F119"/>
  <c r="F120" s="1"/>
  <c r="B130"/>
  <c r="B131" s="1"/>
  <c r="C130"/>
  <c r="C131" s="1"/>
  <c r="D130"/>
  <c r="D131" s="1"/>
  <c r="E130"/>
  <c r="E131" s="1"/>
  <c r="F130"/>
  <c r="F131" s="1"/>
  <c r="E34" i="20" l="1"/>
  <c r="F34"/>
  <c r="G37" s="1"/>
  <c r="G65" s="1"/>
  <c r="E35"/>
  <c r="F35" s="1"/>
  <c r="E36"/>
  <c r="F36"/>
  <c r="E64"/>
  <c r="E62"/>
  <c r="E59"/>
  <c r="F59" s="1"/>
  <c r="E58"/>
  <c r="F58"/>
  <c r="E57"/>
  <c r="F57" s="1"/>
  <c r="E49"/>
  <c r="F54"/>
  <c r="E54"/>
  <c r="E48"/>
  <c r="F53"/>
  <c r="E53"/>
  <c r="E52"/>
  <c r="F52" s="1"/>
  <c r="E51"/>
  <c r="F51"/>
  <c r="E50"/>
  <c r="F50" s="1"/>
  <c r="F49"/>
  <c r="F48"/>
  <c r="F45"/>
  <c r="E44"/>
  <c r="F44"/>
  <c r="E43"/>
  <c r="F43" s="1"/>
  <c r="E42"/>
  <c r="F42"/>
  <c r="E41"/>
  <c r="F41" s="1"/>
  <c r="E40"/>
  <c r="F40"/>
  <c r="E39"/>
  <c r="F39" s="1"/>
  <c r="L31"/>
  <c r="K31"/>
  <c r="J31"/>
  <c r="I31"/>
  <c r="H31"/>
  <c r="E6"/>
  <c r="F6"/>
  <c r="E7"/>
  <c r="F7" s="1"/>
  <c r="E8"/>
  <c r="F8"/>
  <c r="E9"/>
  <c r="F9" s="1"/>
  <c r="E12"/>
  <c r="F12" s="1"/>
  <c r="E13"/>
  <c r="F13"/>
  <c r="E14"/>
  <c r="F14" s="1"/>
  <c r="E15"/>
  <c r="F15"/>
  <c r="E16"/>
  <c r="F16" s="1"/>
  <c r="E17"/>
  <c r="F17"/>
  <c r="E18"/>
  <c r="F18" s="1"/>
  <c r="E19"/>
  <c r="F19"/>
  <c r="E22"/>
  <c r="F22" s="1"/>
  <c r="G23" s="1"/>
  <c r="E25"/>
  <c r="F25" s="1"/>
  <c r="G28" s="1"/>
  <c r="E26"/>
  <c r="F26"/>
  <c r="E27"/>
  <c r="F27" s="1"/>
  <c r="E30"/>
  <c r="F30"/>
  <c r="G30" s="1"/>
  <c r="G36" i="1"/>
  <c r="G46" s="1"/>
  <c r="G45"/>
  <c r="G34" i="3"/>
  <c r="G43"/>
  <c r="G44"/>
  <c r="G32" i="5"/>
  <c r="G41"/>
  <c r="G42"/>
  <c r="G34" i="7"/>
  <c r="G44" s="1"/>
  <c r="G43"/>
  <c r="G32" i="9"/>
  <c r="G42" s="1"/>
  <c r="G41"/>
  <c r="G33" i="10"/>
  <c r="G41"/>
  <c r="G42"/>
  <c r="G36" i="13"/>
  <c r="G45"/>
  <c r="G46"/>
  <c r="G34" i="15"/>
  <c r="G43" s="1"/>
  <c r="G42"/>
  <c r="G35" i="17"/>
  <c r="G45" s="1"/>
  <c r="G44"/>
  <c r="G32" i="19"/>
  <c r="G40"/>
  <c r="G41"/>
  <c r="F36" i="1"/>
  <c r="F45"/>
  <c r="F46"/>
  <c r="F34" i="3"/>
  <c r="F43"/>
  <c r="F44"/>
  <c r="F32" i="5"/>
  <c r="F42" s="1"/>
  <c r="F41"/>
  <c r="F34" i="7"/>
  <c r="F44" s="1"/>
  <c r="F43"/>
  <c r="F32" i="9"/>
  <c r="F41"/>
  <c r="F42"/>
  <c r="F33" i="10"/>
  <c r="F41"/>
  <c r="F42"/>
  <c r="F36" i="13"/>
  <c r="F46" s="1"/>
  <c r="F45"/>
  <c r="F34" i="15"/>
  <c r="F43" s="1"/>
  <c r="F42"/>
  <c r="F35" i="17"/>
  <c r="F44"/>
  <c r="F45"/>
  <c r="F32" i="19"/>
  <c r="F40"/>
  <c r="F41"/>
  <c r="E36" i="1"/>
  <c r="E45"/>
  <c r="E46"/>
  <c r="E34" i="3"/>
  <c r="E44" s="1"/>
  <c r="E43"/>
  <c r="E32" i="5"/>
  <c r="E42" s="1"/>
  <c r="E41"/>
  <c r="E34" i="7"/>
  <c r="E43"/>
  <c r="E44"/>
  <c r="E32" i="9"/>
  <c r="E41"/>
  <c r="E42"/>
  <c r="E33" i="10"/>
  <c r="E42" s="1"/>
  <c r="E41"/>
  <c r="E36" i="13"/>
  <c r="E46" s="1"/>
  <c r="E45"/>
  <c r="E34" i="15"/>
  <c r="E42"/>
  <c r="E43"/>
  <c r="E35" i="17"/>
  <c r="E44"/>
  <c r="E45"/>
  <c r="E32" i="19"/>
  <c r="E41" s="1"/>
  <c r="E40"/>
  <c r="D36" i="1"/>
  <c r="D46" s="1"/>
  <c r="D45"/>
  <c r="D34" i="3"/>
  <c r="D44" s="1"/>
  <c r="D43"/>
  <c r="D32" i="5"/>
  <c r="D41"/>
  <c r="D42"/>
  <c r="D34" i="7"/>
  <c r="D43"/>
  <c r="D44"/>
  <c r="D32" i="9"/>
  <c r="D42" s="1"/>
  <c r="D41"/>
  <c r="D33" i="10"/>
  <c r="D42" s="1"/>
  <c r="D41"/>
  <c r="D36" i="13"/>
  <c r="D45"/>
  <c r="D46"/>
  <c r="D34" i="15"/>
  <c r="D42"/>
  <c r="D43"/>
  <c r="D35" i="17"/>
  <c r="D45" s="1"/>
  <c r="D44"/>
  <c r="D32" i="19"/>
  <c r="D41" s="1"/>
  <c r="D40"/>
  <c r="C35"/>
  <c r="C36"/>
  <c r="C37"/>
  <c r="C38"/>
  <c r="C39"/>
  <c r="C40"/>
  <c r="C27"/>
  <c r="C28"/>
  <c r="C29"/>
  <c r="C32" s="1"/>
  <c r="C30"/>
  <c r="C31"/>
  <c r="G11"/>
  <c r="G20" s="1"/>
  <c r="G19"/>
  <c r="F11"/>
  <c r="F20" s="1"/>
  <c r="F19"/>
  <c r="E11"/>
  <c r="E19"/>
  <c r="E20"/>
  <c r="D11"/>
  <c r="D19"/>
  <c r="D20"/>
  <c r="C11"/>
  <c r="C20" s="1"/>
  <c r="C19"/>
  <c r="G65" i="18"/>
  <c r="E64"/>
  <c r="E62"/>
  <c r="E59"/>
  <c r="F59"/>
  <c r="E58"/>
  <c r="F58" s="1"/>
  <c r="E57"/>
  <c r="F57"/>
  <c r="E47"/>
  <c r="F54" s="1"/>
  <c r="E54"/>
  <c r="E46"/>
  <c r="F46" s="1"/>
  <c r="F53"/>
  <c r="E53"/>
  <c r="E45"/>
  <c r="F52"/>
  <c r="E52"/>
  <c r="E49"/>
  <c r="F49"/>
  <c r="E48"/>
  <c r="F48"/>
  <c r="F45"/>
  <c r="E42"/>
  <c r="F42" s="1"/>
  <c r="E41"/>
  <c r="F41"/>
  <c r="E40"/>
  <c r="F40" s="1"/>
  <c r="E39"/>
  <c r="F39"/>
  <c r="E38"/>
  <c r="F38" s="1"/>
  <c r="E37"/>
  <c r="F37"/>
  <c r="E36"/>
  <c r="F36" s="1"/>
  <c r="E35"/>
  <c r="F35"/>
  <c r="E32"/>
  <c r="F32" s="1"/>
  <c r="E31"/>
  <c r="F31"/>
  <c r="E30"/>
  <c r="F30" s="1"/>
  <c r="E29"/>
  <c r="F29"/>
  <c r="E28"/>
  <c r="F28" s="1"/>
  <c r="E27"/>
  <c r="F27"/>
  <c r="L24"/>
  <c r="K24"/>
  <c r="J24"/>
  <c r="I24"/>
  <c r="H24"/>
  <c r="E6"/>
  <c r="F6"/>
  <c r="G10" s="1"/>
  <c r="E7"/>
  <c r="F7"/>
  <c r="E8"/>
  <c r="F8"/>
  <c r="E9"/>
  <c r="F9"/>
  <c r="E12"/>
  <c r="F12"/>
  <c r="G12"/>
  <c r="E14"/>
  <c r="F14"/>
  <c r="G14"/>
  <c r="E16"/>
  <c r="F16" s="1"/>
  <c r="E17"/>
  <c r="F17"/>
  <c r="E18"/>
  <c r="F18" s="1"/>
  <c r="E23"/>
  <c r="F23"/>
  <c r="G23" s="1"/>
  <c r="E21"/>
  <c r="F21"/>
  <c r="G21"/>
  <c r="C29" i="17"/>
  <c r="C31"/>
  <c r="C32"/>
  <c r="C35" s="1"/>
  <c r="C33"/>
  <c r="C34"/>
  <c r="C37"/>
  <c r="C44" s="1"/>
  <c r="C38"/>
  <c r="C39"/>
  <c r="C40"/>
  <c r="C41"/>
  <c r="C42"/>
  <c r="C43"/>
  <c r="A34"/>
  <c r="A33"/>
  <c r="A32"/>
  <c r="A31"/>
  <c r="A29"/>
  <c r="G12"/>
  <c r="G21"/>
  <c r="G22"/>
  <c r="F12"/>
  <c r="F21"/>
  <c r="F22" s="1"/>
  <c r="E12"/>
  <c r="E22" s="1"/>
  <c r="E21"/>
  <c r="D12"/>
  <c r="D22" s="1"/>
  <c r="D21"/>
  <c r="C21"/>
  <c r="C12"/>
  <c r="G59" i="16"/>
  <c r="E58"/>
  <c r="E56"/>
  <c r="E53"/>
  <c r="F53"/>
  <c r="E52"/>
  <c r="F52"/>
  <c r="E49"/>
  <c r="F49"/>
  <c r="E48"/>
  <c r="F48"/>
  <c r="E47"/>
  <c r="F47"/>
  <c r="E46"/>
  <c r="F46"/>
  <c r="E45"/>
  <c r="F45"/>
  <c r="E44"/>
  <c r="F44"/>
  <c r="F41"/>
  <c r="E40"/>
  <c r="F40" s="1"/>
  <c r="E39"/>
  <c r="F39" s="1"/>
  <c r="E38"/>
  <c r="F38" s="1"/>
  <c r="E37"/>
  <c r="F37" s="1"/>
  <c r="E36"/>
  <c r="F36" s="1"/>
  <c r="E35"/>
  <c r="F35" s="1"/>
  <c r="E32"/>
  <c r="F32" s="1"/>
  <c r="E31"/>
  <c r="F31" s="1"/>
  <c r="L28"/>
  <c r="K28"/>
  <c r="J28"/>
  <c r="I28"/>
  <c r="H28"/>
  <c r="E6"/>
  <c r="F6"/>
  <c r="G14" s="1"/>
  <c r="E7"/>
  <c r="F7"/>
  <c r="E8"/>
  <c r="F8"/>
  <c r="E9"/>
  <c r="F9"/>
  <c r="E10"/>
  <c r="F10"/>
  <c r="E11"/>
  <c r="F11"/>
  <c r="E12"/>
  <c r="F12"/>
  <c r="E13"/>
  <c r="F13"/>
  <c r="E18"/>
  <c r="F18" s="1"/>
  <c r="G18" s="1"/>
  <c r="E22"/>
  <c r="F22"/>
  <c r="E23"/>
  <c r="F23"/>
  <c r="G25" s="1"/>
  <c r="E24"/>
  <c r="F24"/>
  <c r="E27"/>
  <c r="F27" s="1"/>
  <c r="G27" s="1"/>
  <c r="E16"/>
  <c r="F16"/>
  <c r="G16" s="1"/>
  <c r="E20"/>
  <c r="F20" s="1"/>
  <c r="G20" s="1"/>
  <c r="C34" i="15"/>
  <c r="C42"/>
  <c r="C43"/>
  <c r="G12"/>
  <c r="G20"/>
  <c r="G21" s="1"/>
  <c r="F12"/>
  <c r="F21" s="1"/>
  <c r="F20"/>
  <c r="E12"/>
  <c r="E21" s="1"/>
  <c r="E20"/>
  <c r="D12"/>
  <c r="D20"/>
  <c r="D21"/>
  <c r="C6"/>
  <c r="C12"/>
  <c r="C20"/>
  <c r="C21"/>
  <c r="G64" i="14"/>
  <c r="E63"/>
  <c r="E61"/>
  <c r="E58"/>
  <c r="F58" s="1"/>
  <c r="E57"/>
  <c r="F57" s="1"/>
  <c r="E54"/>
  <c r="F54" s="1"/>
  <c r="E53"/>
  <c r="F53" s="1"/>
  <c r="E52"/>
  <c r="F52" s="1"/>
  <c r="E51"/>
  <c r="F51" s="1"/>
  <c r="E50"/>
  <c r="F50" s="1"/>
  <c r="E49"/>
  <c r="F49" s="1"/>
  <c r="E46"/>
  <c r="F46" s="1"/>
  <c r="E45"/>
  <c r="F45" s="1"/>
  <c r="E44"/>
  <c r="F44" s="1"/>
  <c r="F41"/>
  <c r="E40"/>
  <c r="F40"/>
  <c r="E39"/>
  <c r="F39"/>
  <c r="E38"/>
  <c r="F38"/>
  <c r="E37"/>
  <c r="F37"/>
  <c r="E36"/>
  <c r="F36"/>
  <c r="E35"/>
  <c r="F35"/>
  <c r="E34"/>
  <c r="F34"/>
  <c r="E33"/>
  <c r="F33"/>
  <c r="E30"/>
  <c r="F30"/>
  <c r="E29"/>
  <c r="F29"/>
  <c r="L26"/>
  <c r="K26"/>
  <c r="J26"/>
  <c r="I26"/>
  <c r="H26"/>
  <c r="E6"/>
  <c r="F6" s="1"/>
  <c r="E7"/>
  <c r="F7" s="1"/>
  <c r="E8"/>
  <c r="F8" s="1"/>
  <c r="E9"/>
  <c r="F9" s="1"/>
  <c r="E14"/>
  <c r="F14"/>
  <c r="G14" s="1"/>
  <c r="E18"/>
  <c r="F18" s="1"/>
  <c r="G21" s="1"/>
  <c r="E19"/>
  <c r="F19" s="1"/>
  <c r="E20"/>
  <c r="F20" s="1"/>
  <c r="E23"/>
  <c r="F23"/>
  <c r="G23" s="1"/>
  <c r="E25"/>
  <c r="F25" s="1"/>
  <c r="G25" s="1"/>
  <c r="E16"/>
  <c r="F16"/>
  <c r="G16" s="1"/>
  <c r="E12"/>
  <c r="F12"/>
  <c r="G12" s="1"/>
  <c r="C36" i="13"/>
  <c r="C38"/>
  <c r="C39"/>
  <c r="C45" s="1"/>
  <c r="C40"/>
  <c r="C41"/>
  <c r="C42"/>
  <c r="C43"/>
  <c r="C44"/>
  <c r="A35"/>
  <c r="A34"/>
  <c r="A30"/>
  <c r="G13"/>
  <c r="G22"/>
  <c r="G23" s="1"/>
  <c r="F13"/>
  <c r="F22"/>
  <c r="F23"/>
  <c r="E13"/>
  <c r="E23" s="1"/>
  <c r="E22"/>
  <c r="D13"/>
  <c r="D23" s="1"/>
  <c r="D22"/>
  <c r="C13"/>
  <c r="C22"/>
  <c r="C23" s="1"/>
  <c r="E29" i="12"/>
  <c r="F29" s="1"/>
  <c r="E30"/>
  <c r="F30" s="1"/>
  <c r="E31"/>
  <c r="F31" s="1"/>
  <c r="E32"/>
  <c r="F32" s="1"/>
  <c r="E33"/>
  <c r="F33" s="1"/>
  <c r="E34"/>
  <c r="F34" s="1"/>
  <c r="E56"/>
  <c r="E54"/>
  <c r="E51"/>
  <c r="F51" s="1"/>
  <c r="E50"/>
  <c r="F50" s="1"/>
  <c r="E47"/>
  <c r="F47" s="1"/>
  <c r="E46"/>
  <c r="F46" s="1"/>
  <c r="E45"/>
  <c r="F45" s="1"/>
  <c r="E44"/>
  <c r="F44" s="1"/>
  <c r="E43"/>
  <c r="F43" s="1"/>
  <c r="E40"/>
  <c r="F40" s="1"/>
  <c r="E39"/>
  <c r="F39" s="1"/>
  <c r="E38"/>
  <c r="F38" s="1"/>
  <c r="F35"/>
  <c r="E26"/>
  <c r="F26"/>
  <c r="E25"/>
  <c r="F25"/>
  <c r="L22"/>
  <c r="K22"/>
  <c r="J22"/>
  <c r="I22"/>
  <c r="H22"/>
  <c r="E6"/>
  <c r="F6" s="1"/>
  <c r="E7"/>
  <c r="F7" s="1"/>
  <c r="E8"/>
  <c r="F8" s="1"/>
  <c r="E9"/>
  <c r="F9" s="1"/>
  <c r="E16"/>
  <c r="F16"/>
  <c r="G19" s="1"/>
  <c r="E17"/>
  <c r="F17"/>
  <c r="E18"/>
  <c r="F18"/>
  <c r="E21"/>
  <c r="F21" s="1"/>
  <c r="G21" s="1"/>
  <c r="E12"/>
  <c r="F12"/>
  <c r="G12" s="1"/>
  <c r="E14"/>
  <c r="F14" s="1"/>
  <c r="G14" s="1"/>
  <c r="E29" i="11"/>
  <c r="F29" s="1"/>
  <c r="E30"/>
  <c r="F30" s="1"/>
  <c r="E31"/>
  <c r="F31" s="1"/>
  <c r="E34"/>
  <c r="F34"/>
  <c r="G41" s="1"/>
  <c r="E35"/>
  <c r="F35"/>
  <c r="E36"/>
  <c r="F36"/>
  <c r="E37"/>
  <c r="F37"/>
  <c r="E38"/>
  <c r="F38"/>
  <c r="E39"/>
  <c r="F39"/>
  <c r="E58"/>
  <c r="E56"/>
  <c r="E53"/>
  <c r="F53"/>
  <c r="E52"/>
  <c r="F52"/>
  <c r="E49"/>
  <c r="F49"/>
  <c r="E48"/>
  <c r="F48"/>
  <c r="E47"/>
  <c r="F47"/>
  <c r="E46"/>
  <c r="F46"/>
  <c r="E45"/>
  <c r="F45"/>
  <c r="E44"/>
  <c r="F44"/>
  <c r="E43"/>
  <c r="F43"/>
  <c r="F40"/>
  <c r="L26"/>
  <c r="K26"/>
  <c r="J26"/>
  <c r="I26"/>
  <c r="H26"/>
  <c r="E6"/>
  <c r="F6" s="1"/>
  <c r="G12" s="1"/>
  <c r="G26" s="1"/>
  <c r="E7"/>
  <c r="F7"/>
  <c r="E8"/>
  <c r="F8" s="1"/>
  <c r="E9"/>
  <c r="F9"/>
  <c r="E10"/>
  <c r="F10" s="1"/>
  <c r="E11"/>
  <c r="F11"/>
  <c r="E14"/>
  <c r="F14" s="1"/>
  <c r="G15"/>
  <c r="E18"/>
  <c r="F18" s="1"/>
  <c r="G21" s="1"/>
  <c r="E19"/>
  <c r="F19"/>
  <c r="E20"/>
  <c r="F20" s="1"/>
  <c r="E25"/>
  <c r="F25" s="1"/>
  <c r="G25" s="1"/>
  <c r="E23"/>
  <c r="F23"/>
  <c r="G23"/>
  <c r="C28" i="10"/>
  <c r="C29"/>
  <c r="C30"/>
  <c r="C33" s="1"/>
  <c r="C31"/>
  <c r="C32"/>
  <c r="C36"/>
  <c r="C41" s="1"/>
  <c r="C37"/>
  <c r="C38"/>
  <c r="C39"/>
  <c r="C40"/>
  <c r="G12"/>
  <c r="G20"/>
  <c r="G21"/>
  <c r="F12"/>
  <c r="F20"/>
  <c r="F21"/>
  <c r="E12"/>
  <c r="E21" s="1"/>
  <c r="E20"/>
  <c r="D12"/>
  <c r="D20"/>
  <c r="C12"/>
  <c r="C21" s="1"/>
  <c r="C20"/>
  <c r="C27" i="9"/>
  <c r="C28"/>
  <c r="C29"/>
  <c r="C30"/>
  <c r="C31"/>
  <c r="C32"/>
  <c r="C42" s="1"/>
  <c r="C34"/>
  <c r="C35"/>
  <c r="C36"/>
  <c r="C37"/>
  <c r="C38"/>
  <c r="C39"/>
  <c r="C40"/>
  <c r="C41"/>
  <c r="G11"/>
  <c r="G20"/>
  <c r="G21"/>
  <c r="F11"/>
  <c r="F20"/>
  <c r="E11"/>
  <c r="E21" s="1"/>
  <c r="E20"/>
  <c r="D11"/>
  <c r="D20"/>
  <c r="D21" s="1"/>
  <c r="C11"/>
  <c r="C20"/>
  <c r="C21"/>
  <c r="G65" i="8"/>
  <c r="E64"/>
  <c r="E62"/>
  <c r="E59"/>
  <c r="F59" s="1"/>
  <c r="E58"/>
  <c r="F58" s="1"/>
  <c r="E55"/>
  <c r="F55"/>
  <c r="E54"/>
  <c r="F54" s="1"/>
  <c r="E53"/>
  <c r="F53"/>
  <c r="E50"/>
  <c r="F50" s="1"/>
  <c r="E49"/>
  <c r="F49" s="1"/>
  <c r="E48"/>
  <c r="F48" s="1"/>
  <c r="F45"/>
  <c r="E44"/>
  <c r="F44" s="1"/>
  <c r="E43"/>
  <c r="F43"/>
  <c r="E42"/>
  <c r="F42" s="1"/>
  <c r="E41"/>
  <c r="F41"/>
  <c r="E40"/>
  <c r="F40" s="1"/>
  <c r="E39"/>
  <c r="F39"/>
  <c r="E36"/>
  <c r="F36" s="1"/>
  <c r="E35"/>
  <c r="F35"/>
  <c r="E34"/>
  <c r="F34" s="1"/>
  <c r="E33"/>
  <c r="F33"/>
  <c r="L30"/>
  <c r="K30"/>
  <c r="J30"/>
  <c r="I30"/>
  <c r="H30"/>
  <c r="E6"/>
  <c r="F6"/>
  <c r="E7"/>
  <c r="F7" s="1"/>
  <c r="E8"/>
  <c r="F8"/>
  <c r="E9"/>
  <c r="F9" s="1"/>
  <c r="E12"/>
  <c r="F12"/>
  <c r="E13"/>
  <c r="F13" s="1"/>
  <c r="E14"/>
  <c r="F14"/>
  <c r="E15"/>
  <c r="F15" s="1"/>
  <c r="E16"/>
  <c r="F16"/>
  <c r="E17"/>
  <c r="F17" s="1"/>
  <c r="E18"/>
  <c r="F18"/>
  <c r="E24"/>
  <c r="F24"/>
  <c r="E25"/>
  <c r="F25" s="1"/>
  <c r="G27" s="1"/>
  <c r="E26"/>
  <c r="F26"/>
  <c r="E29"/>
  <c r="F29" s="1"/>
  <c r="G29" s="1"/>
  <c r="E21"/>
  <c r="F21" s="1"/>
  <c r="G22" s="1"/>
  <c r="C29" i="7"/>
  <c r="C34" s="1"/>
  <c r="C30"/>
  <c r="C31"/>
  <c r="C32"/>
  <c r="C33"/>
  <c r="C36"/>
  <c r="C37"/>
  <c r="C38"/>
  <c r="C43" s="1"/>
  <c r="C39"/>
  <c r="C40"/>
  <c r="C41"/>
  <c r="C42"/>
  <c r="G12"/>
  <c r="G21"/>
  <c r="G22" s="1"/>
  <c r="F12"/>
  <c r="F21"/>
  <c r="F22"/>
  <c r="E12"/>
  <c r="E22" s="1"/>
  <c r="E21"/>
  <c r="D12"/>
  <c r="D22" s="1"/>
  <c r="D21"/>
  <c r="C21"/>
  <c r="C12"/>
  <c r="G71" i="6"/>
  <c r="E70"/>
  <c r="E68"/>
  <c r="E65"/>
  <c r="F65" s="1"/>
  <c r="E64"/>
  <c r="F64"/>
  <c r="E61"/>
  <c r="F61" s="1"/>
  <c r="E60"/>
  <c r="F60"/>
  <c r="E59"/>
  <c r="F59" s="1"/>
  <c r="E58"/>
  <c r="F58"/>
  <c r="E57"/>
  <c r="F57" s="1"/>
  <c r="E56"/>
  <c r="F56"/>
  <c r="E55"/>
  <c r="F55" s="1"/>
  <c r="E54"/>
  <c r="F54"/>
  <c r="E51"/>
  <c r="F51" s="1"/>
  <c r="E50"/>
  <c r="F50"/>
  <c r="E49"/>
  <c r="F49" s="1"/>
  <c r="E48"/>
  <c r="F48"/>
  <c r="E47"/>
  <c r="F47" s="1"/>
  <c r="E46"/>
  <c r="F46"/>
  <c r="E45"/>
  <c r="F45" s="1"/>
  <c r="E44"/>
  <c r="F44"/>
  <c r="F41"/>
  <c r="E40"/>
  <c r="F40" s="1"/>
  <c r="E39"/>
  <c r="F39"/>
  <c r="E38"/>
  <c r="F38" s="1"/>
  <c r="E37"/>
  <c r="F37"/>
  <c r="E36"/>
  <c r="F36" s="1"/>
  <c r="E35"/>
  <c r="F35"/>
  <c r="E34"/>
  <c r="F34" s="1"/>
  <c r="E31"/>
  <c r="F31"/>
  <c r="E30"/>
  <c r="F30" s="1"/>
  <c r="E29"/>
  <c r="F29"/>
  <c r="E28"/>
  <c r="F28" s="1"/>
  <c r="E27"/>
  <c r="F27"/>
  <c r="E26"/>
  <c r="F26" s="1"/>
  <c r="L23"/>
  <c r="K23"/>
  <c r="J23"/>
  <c r="I23"/>
  <c r="H23"/>
  <c r="E6"/>
  <c r="F6" s="1"/>
  <c r="E7"/>
  <c r="F7"/>
  <c r="E8"/>
  <c r="F8" s="1"/>
  <c r="E9"/>
  <c r="F9"/>
  <c r="E10"/>
  <c r="F10" s="1"/>
  <c r="E11"/>
  <c r="F11"/>
  <c r="E12"/>
  <c r="F12" s="1"/>
  <c r="E15"/>
  <c r="F15"/>
  <c r="E16"/>
  <c r="F16" s="1"/>
  <c r="E17"/>
  <c r="F17"/>
  <c r="E20"/>
  <c r="F20"/>
  <c r="G20"/>
  <c r="E22"/>
  <c r="F22" s="1"/>
  <c r="G22" s="1"/>
  <c r="C34" i="5"/>
  <c r="C41" s="1"/>
  <c r="C42" s="1"/>
  <c r="C35"/>
  <c r="C36"/>
  <c r="C37"/>
  <c r="C39"/>
  <c r="C40"/>
  <c r="C28"/>
  <c r="C29"/>
  <c r="C30"/>
  <c r="C31"/>
  <c r="C32"/>
  <c r="G11"/>
  <c r="G20"/>
  <c r="G21"/>
  <c r="F11"/>
  <c r="F21" s="1"/>
  <c r="F20"/>
  <c r="E11"/>
  <c r="E21" s="1"/>
  <c r="E20"/>
  <c r="D11"/>
  <c r="D20"/>
  <c r="D21" s="1"/>
  <c r="C11"/>
  <c r="C20"/>
  <c r="C21"/>
  <c r="G63" i="4"/>
  <c r="E62"/>
  <c r="E60"/>
  <c r="E57"/>
  <c r="F57" s="1"/>
  <c r="E56"/>
  <c r="F56"/>
  <c r="E53"/>
  <c r="F53" s="1"/>
  <c r="E52"/>
  <c r="F52"/>
  <c r="E51"/>
  <c r="F51" s="1"/>
  <c r="E50"/>
  <c r="F50"/>
  <c r="E49"/>
  <c r="F49" s="1"/>
  <c r="E48"/>
  <c r="F48"/>
  <c r="E47"/>
  <c r="F47" s="1"/>
  <c r="E46"/>
  <c r="F46"/>
  <c r="E45"/>
  <c r="F45" s="1"/>
  <c r="E44"/>
  <c r="F44"/>
  <c r="E41"/>
  <c r="F41" s="1"/>
  <c r="E40"/>
  <c r="F40"/>
  <c r="E39"/>
  <c r="F39" s="1"/>
  <c r="F36"/>
  <c r="E35"/>
  <c r="F35"/>
  <c r="E34"/>
  <c r="F34" s="1"/>
  <c r="E33"/>
  <c r="F33"/>
  <c r="E32"/>
  <c r="F32" s="1"/>
  <c r="E31"/>
  <c r="F31"/>
  <c r="E30"/>
  <c r="F30" s="1"/>
  <c r="E29"/>
  <c r="F29"/>
  <c r="E28"/>
  <c r="F28" s="1"/>
  <c r="E25"/>
  <c r="F25"/>
  <c r="E24"/>
  <c r="F24" s="1"/>
  <c r="L21"/>
  <c r="K21"/>
  <c r="J21"/>
  <c r="I21"/>
  <c r="H21"/>
  <c r="E6"/>
  <c r="F6" s="1"/>
  <c r="G9" s="1"/>
  <c r="E7"/>
  <c r="F7"/>
  <c r="E8"/>
  <c r="F8" s="1"/>
  <c r="E13"/>
  <c r="F13"/>
  <c r="G13" s="1"/>
  <c r="E15"/>
  <c r="F15"/>
  <c r="E16"/>
  <c r="F16" s="1"/>
  <c r="G18" s="1"/>
  <c r="E17"/>
  <c r="F17"/>
  <c r="E20"/>
  <c r="F20" s="1"/>
  <c r="G20" s="1"/>
  <c r="E11"/>
  <c r="F11" s="1"/>
  <c r="G11" s="1"/>
  <c r="C29" i="3"/>
  <c r="C34" s="1"/>
  <c r="C44" s="1"/>
  <c r="C30"/>
  <c r="C31"/>
  <c r="C32"/>
  <c r="C33"/>
  <c r="C36"/>
  <c r="C37"/>
  <c r="C38"/>
  <c r="C43" s="1"/>
  <c r="C39"/>
  <c r="C40"/>
  <c r="C41"/>
  <c r="C42"/>
  <c r="G12"/>
  <c r="G21"/>
  <c r="G22" s="1"/>
  <c r="F12"/>
  <c r="F21"/>
  <c r="F22"/>
  <c r="E12"/>
  <c r="E22" s="1"/>
  <c r="E21"/>
  <c r="D12"/>
  <c r="D22" s="1"/>
  <c r="D21"/>
  <c r="C12"/>
  <c r="C21"/>
  <c r="C22" s="1"/>
  <c r="G66" i="2"/>
  <c r="E65"/>
  <c r="E63"/>
  <c r="E60"/>
  <c r="F60" s="1"/>
  <c r="E59"/>
  <c r="F59"/>
  <c r="E56"/>
  <c r="F56" s="1"/>
  <c r="E55"/>
  <c r="F55"/>
  <c r="E54"/>
  <c r="F54" s="1"/>
  <c r="E53"/>
  <c r="F53"/>
  <c r="E52"/>
  <c r="F52" s="1"/>
  <c r="E49"/>
  <c r="F49"/>
  <c r="E48"/>
  <c r="F48" s="1"/>
  <c r="E47"/>
  <c r="F47"/>
  <c r="F44"/>
  <c r="E43"/>
  <c r="F43"/>
  <c r="E42"/>
  <c r="F42" s="1"/>
  <c r="E41"/>
  <c r="F41" s="1"/>
  <c r="E40"/>
  <c r="F40" s="1"/>
  <c r="E39"/>
  <c r="F39"/>
  <c r="E38"/>
  <c r="F38" s="1"/>
  <c r="E37"/>
  <c r="F37"/>
  <c r="E36"/>
  <c r="F36" s="1"/>
  <c r="E35"/>
  <c r="F35"/>
  <c r="E32"/>
  <c r="F32" s="1"/>
  <c r="E31"/>
  <c r="F31"/>
  <c r="E30"/>
  <c r="F30" s="1"/>
  <c r="E29"/>
  <c r="F29"/>
  <c r="E28"/>
  <c r="F28" s="1"/>
  <c r="E27"/>
  <c r="F27"/>
  <c r="L24"/>
  <c r="K24"/>
  <c r="J24"/>
  <c r="I24"/>
  <c r="H24"/>
  <c r="E6"/>
  <c r="F6" s="1"/>
  <c r="E7"/>
  <c r="F7"/>
  <c r="E8"/>
  <c r="F8" s="1"/>
  <c r="E9"/>
  <c r="F9"/>
  <c r="E12"/>
  <c r="F12"/>
  <c r="G12"/>
  <c r="E14"/>
  <c r="F14" s="1"/>
  <c r="G14" s="1"/>
  <c r="E16"/>
  <c r="F16" s="1"/>
  <c r="G19" s="1"/>
  <c r="E17"/>
  <c r="F17"/>
  <c r="E18"/>
  <c r="F18" s="1"/>
  <c r="E21"/>
  <c r="F21"/>
  <c r="G21" s="1"/>
  <c r="E23"/>
  <c r="F23"/>
  <c r="G23"/>
  <c r="C36" i="1"/>
  <c r="C38"/>
  <c r="C39"/>
  <c r="C45" s="1"/>
  <c r="C46" s="1"/>
  <c r="C40"/>
  <c r="C41"/>
  <c r="C42"/>
  <c r="C43"/>
  <c r="C44"/>
  <c r="G13"/>
  <c r="G23" s="1"/>
  <c r="G22"/>
  <c r="F13"/>
  <c r="F22"/>
  <c r="F23" s="1"/>
  <c r="E13"/>
  <c r="E22"/>
  <c r="E23"/>
  <c r="D13"/>
  <c r="D23" s="1"/>
  <c r="D22"/>
  <c r="C7"/>
  <c r="C13" s="1"/>
  <c r="C23" s="1"/>
  <c r="C8"/>
  <c r="C9"/>
  <c r="C10"/>
  <c r="C11"/>
  <c r="C12"/>
  <c r="C22"/>
  <c r="A11"/>
  <c r="G10" i="2" l="1"/>
  <c r="G24" s="1"/>
  <c r="C44" i="7"/>
  <c r="C42" i="10"/>
  <c r="G19" i="8"/>
  <c r="G21" i="4"/>
  <c r="G13" i="6"/>
  <c r="G18"/>
  <c r="G10" i="8"/>
  <c r="G30" s="1"/>
  <c r="G10" i="12"/>
  <c r="G22" s="1"/>
  <c r="G36"/>
  <c r="G57" s="1"/>
  <c r="G28" i="16"/>
  <c r="C45" i="17"/>
  <c r="F42" i="19"/>
  <c r="E42"/>
  <c r="D21" i="10"/>
  <c r="G32" i="11"/>
  <c r="G59" s="1"/>
  <c r="C46" i="13"/>
  <c r="G10" i="14"/>
  <c r="G26" s="1"/>
  <c r="C41" i="19"/>
  <c r="G20" i="20"/>
  <c r="F21" i="9"/>
  <c r="G19" i="18"/>
  <c r="G24" s="1"/>
  <c r="D42" i="19"/>
  <c r="G42"/>
  <c r="G10" i="20"/>
  <c r="G31" s="1"/>
  <c r="F47" i="18"/>
  <c r="G23" i="6" l="1"/>
</calcChain>
</file>

<file path=xl/sharedStrings.xml><?xml version="1.0" encoding="utf-8"?>
<sst xmlns="http://schemas.openxmlformats.org/spreadsheetml/2006/main" count="2285" uniqueCount="356">
  <si>
    <t>ЗАВТРАК</t>
  </si>
  <si>
    <t>Наименование блюда</t>
  </si>
  <si>
    <t>Масса</t>
  </si>
  <si>
    <t>Цена</t>
  </si>
  <si>
    <t>белки</t>
  </si>
  <si>
    <t>жиры</t>
  </si>
  <si>
    <t>углеводы</t>
  </si>
  <si>
    <t>калории</t>
  </si>
  <si>
    <t>Сборник рецептур</t>
  </si>
  <si>
    <t>№Рецептуры</t>
  </si>
  <si>
    <t>г.</t>
  </si>
  <si>
    <t>ккал</t>
  </si>
  <si>
    <t>НИИ гигиены 2020</t>
  </si>
  <si>
    <t>54-гн-2020</t>
  </si>
  <si>
    <t>Масло сливочное(порциями)</t>
  </si>
  <si>
    <t>54-19з-2020</t>
  </si>
  <si>
    <t>Батон нарезной</t>
  </si>
  <si>
    <t>Сб.рецептур,2012,Пермь</t>
  </si>
  <si>
    <t>Итого за Завтрак</t>
  </si>
  <si>
    <t>ОБЕД</t>
  </si>
  <si>
    <t>Щи из свежей капусты с картофелем</t>
  </si>
  <si>
    <t>Сб.Рецептур,2014г.</t>
  </si>
  <si>
    <t>54-5з-2020</t>
  </si>
  <si>
    <t>Компот из смеси сухофруктов</t>
  </si>
  <si>
    <t>54-7хн-2020</t>
  </si>
  <si>
    <t>Хлеб   ржано-пшеничный пеклеванный</t>
  </si>
  <si>
    <t>Треб. по орг.питания 2012</t>
  </si>
  <si>
    <t>Итого за Обед</t>
  </si>
  <si>
    <t>Каша рисовая молочная</t>
  </si>
  <si>
    <t>200\5</t>
  </si>
  <si>
    <t>Сборник рецептур  на продукцию для обучающихся во всех образовательных учреждениях 2011 года.</t>
  </si>
  <si>
    <t>182-2011</t>
  </si>
  <si>
    <t>Сыр твердых сортов в нарезке</t>
  </si>
  <si>
    <t>чайка</t>
  </si>
  <si>
    <t>новое</t>
  </si>
  <si>
    <t>н</t>
  </si>
  <si>
    <t>Салат из белокочанной капусты с морковью</t>
  </si>
  <si>
    <t>54-8з-2020</t>
  </si>
  <si>
    <t>Рис отварной</t>
  </si>
  <si>
    <t>54-6г-2020</t>
  </si>
  <si>
    <t>ч</t>
  </si>
  <si>
    <t>Хлеб пшеничный формовой  белый 1 сорт</t>
  </si>
  <si>
    <t>Итого за день</t>
  </si>
  <si>
    <t>День 1                     (Дети 7-10 лет)</t>
  </si>
  <si>
    <t>День 1                     (Дети 11-18 лет)</t>
  </si>
  <si>
    <t>250\5</t>
  </si>
  <si>
    <t>День 2                    (Дети 7-10 лет)</t>
  </si>
  <si>
    <t>День 2                    (Дети 11-18 лет)</t>
  </si>
  <si>
    <t>Пельмени отварные</t>
  </si>
  <si>
    <t>Какао на молоке</t>
  </si>
  <si>
    <t>54-7гн-2020</t>
  </si>
  <si>
    <t>Овощи по сезону(огурец свежий, помидор-свежие. огурец соленый, помидор соленый)</t>
  </si>
  <si>
    <t>54-2с-2020</t>
  </si>
  <si>
    <t>Макаронны отварные.</t>
  </si>
  <si>
    <t>54-1г-2020</t>
  </si>
  <si>
    <t>Биточки рубленые куриные</t>
  </si>
  <si>
    <t>Сб.рецептур  2004</t>
  </si>
  <si>
    <t>5416-м-2020</t>
  </si>
  <si>
    <t xml:space="preserve">Тефтели мясные с рисом </t>
  </si>
  <si>
    <t>Картофельное пюре</t>
  </si>
  <si>
    <t>54-11г-2021</t>
  </si>
  <si>
    <t>Рыба тушеная в томате с овощами</t>
  </si>
  <si>
    <t>54-10р-2020</t>
  </si>
  <si>
    <t>Чай черный байховый с лимоном и сахаром</t>
  </si>
  <si>
    <t>54-3гн-2020</t>
  </si>
  <si>
    <t>Сок фруктовый</t>
  </si>
  <si>
    <t>Сб.рецептур 2015</t>
  </si>
  <si>
    <t>Салат из моркови</t>
  </si>
  <si>
    <t>38-2010</t>
  </si>
  <si>
    <t>б</t>
  </si>
  <si>
    <t>Суп картофельный с макаронными изделиями</t>
  </si>
  <si>
    <t>Сб.Рецептур ,2014г.</t>
  </si>
  <si>
    <t>Сб.рецептур 2004</t>
  </si>
  <si>
    <t>Сб.рецептур 2016</t>
  </si>
  <si>
    <t>Чахохбили</t>
  </si>
  <si>
    <t>Сборник рецептур на продукцию для  обучающихся во всех образовательных учреждениях 2004 года В. Т. Лапшиной.</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</si>
  <si>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</si>
  <si>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54-7т-2020</t>
  </si>
  <si>
    <t>Творожно-рисовая запеканка со сгущенным молоком</t>
  </si>
  <si>
    <t>Кофейный напиток с молоком</t>
  </si>
  <si>
    <t>54-9гн-2020</t>
  </si>
  <si>
    <t>150\20</t>
  </si>
  <si>
    <t>200\20</t>
  </si>
  <si>
    <t>Рассольник  «Ленинградский»</t>
  </si>
  <si>
    <t xml:space="preserve">Капуста белокочанная  тушеная </t>
  </si>
  <si>
    <t>54-19г-2020</t>
  </si>
  <si>
    <t xml:space="preserve">Капуста белокочанная тушеная </t>
  </si>
  <si>
    <t>Сб.рецептур   2007</t>
  </si>
  <si>
    <t>Куры тушеные в томатном соусе</t>
  </si>
  <si>
    <t>День 5                    (Дети 7-10 лет)</t>
  </si>
  <si>
    <t>Плов  из мяса кур</t>
  </si>
  <si>
    <t>Салат свекольный</t>
  </si>
  <si>
    <t>Суп  картофельный с горохом</t>
  </si>
  <si>
    <t>54-8с-2020</t>
  </si>
  <si>
    <t xml:space="preserve">Жаркое по- домашнему </t>
  </si>
  <si>
    <t>54-9м-2020</t>
  </si>
  <si>
    <t>Каша гречневая молочная</t>
  </si>
  <si>
    <t>Котлеты из курицы</t>
  </si>
  <si>
    <t>НИИ гигиены 2021</t>
  </si>
  <si>
    <t>54-5м-2020</t>
  </si>
  <si>
    <t>День 6                     (Дети 7-10 лет)</t>
  </si>
  <si>
    <t>День 6                    (Дети 11-18 лет)</t>
  </si>
  <si>
    <t>День 5                   (Дети 11-18 лет)</t>
  </si>
  <si>
    <t>День 3                    (Дети 7-10 лет)</t>
  </si>
  <si>
    <t>День 7                    (Дети 7-10 лет)</t>
  </si>
  <si>
    <t>День 7                   (Дети 11-18 лет)</t>
  </si>
  <si>
    <t>Гуляш из говядины</t>
  </si>
  <si>
    <t>90</t>
  </si>
  <si>
    <t>54-2м-2020</t>
  </si>
  <si>
    <t>100</t>
  </si>
  <si>
    <t>День 8                    (Дети 7-10 лет)</t>
  </si>
  <si>
    <t>День 8                  (Дети 11-18 лет)</t>
  </si>
  <si>
    <t>Оладьи с повидлом</t>
  </si>
  <si>
    <t>100\20</t>
  </si>
  <si>
    <t>День 9                   (Дети 7-10 лет)</t>
  </si>
  <si>
    <t>День 9                 (Дети 11-18 лет)</t>
  </si>
  <si>
    <t>Макароны отварные с сыром</t>
  </si>
  <si>
    <t>54-3г-2020</t>
  </si>
  <si>
    <t>180\15</t>
  </si>
  <si>
    <t>150\15</t>
  </si>
  <si>
    <t>Суп "Полевой"</t>
  </si>
  <si>
    <t>Каша гречневая рассыпчатая</t>
  </si>
  <si>
    <t>54-4г-2020</t>
  </si>
  <si>
    <t>Макаронник с мясом</t>
  </si>
  <si>
    <t>Сборник 2014</t>
  </si>
  <si>
    <t>День 3                   (Дети 11-18 лет)</t>
  </si>
  <si>
    <t>День 4                   (Дети 7-10 лет)</t>
  </si>
  <si>
    <t>День 4                    (Дети 11-18 лет)</t>
  </si>
  <si>
    <t>Утверждаю                                                ИП Бунина Н.Ю</t>
  </si>
  <si>
    <t>Брутто</t>
  </si>
  <si>
    <t>Нетто</t>
  </si>
  <si>
    <t>Цена закупки</t>
  </si>
  <si>
    <t>Цена с нукруткой</t>
  </si>
  <si>
    <t>Итого</t>
  </si>
  <si>
    <t>Стоимость</t>
  </si>
  <si>
    <t>Химический состав</t>
  </si>
  <si>
    <t>витамин с</t>
  </si>
  <si>
    <t>ЗАВТРАК   1 ДЕНЬ</t>
  </si>
  <si>
    <t>Каша жидкая молочная (рисовая) с маслом</t>
  </si>
  <si>
    <t>Крупа рисовая</t>
  </si>
  <si>
    <t xml:space="preserve">Молоко </t>
  </si>
  <si>
    <t>Сахар</t>
  </si>
  <si>
    <t xml:space="preserve">Масло сливочное </t>
  </si>
  <si>
    <t>Выход порции</t>
  </si>
  <si>
    <t>Сыр (порциями)</t>
  </si>
  <si>
    <t>Сыр</t>
  </si>
  <si>
    <t>Заварка</t>
  </si>
  <si>
    <t>Сахар-песок</t>
  </si>
  <si>
    <t>Батон</t>
  </si>
  <si>
    <t>Масло сливочное (порциями)</t>
  </si>
  <si>
    <t>Масло сливочное</t>
  </si>
  <si>
    <t>Чай черный  с сахаром и лимоном</t>
  </si>
  <si>
    <t>Лимон</t>
  </si>
  <si>
    <t>Калькуляционная карта №1____________</t>
  </si>
  <si>
    <t>Обед</t>
  </si>
  <si>
    <t>Салат из свеклы отварной</t>
  </si>
  <si>
    <t>Свекла</t>
  </si>
  <si>
    <t>Масло растительное</t>
  </si>
  <si>
    <t>Соль</t>
  </si>
  <si>
    <t>Картофель</t>
  </si>
  <si>
    <t>Вермишель</t>
  </si>
  <si>
    <t>Лук репчатый</t>
  </si>
  <si>
    <t>Морковь</t>
  </si>
  <si>
    <t>Хлеб пеклеванный</t>
  </si>
  <si>
    <t>Хлеб пшеничный</t>
  </si>
  <si>
    <t>Капуста белокочанная</t>
  </si>
  <si>
    <t>Лимонная кислота</t>
  </si>
  <si>
    <t>Подсолнечное масло</t>
  </si>
  <si>
    <t>Соль йодированная</t>
  </si>
  <si>
    <t>Капуста Белокочанная</t>
  </si>
  <si>
    <t>Лук Репчатый</t>
  </si>
  <si>
    <t>Томат-Паста</t>
  </si>
  <si>
    <t>Лавровый Лист</t>
  </si>
  <si>
    <t>Вода</t>
  </si>
  <si>
    <t>Куры</t>
  </si>
  <si>
    <t>Курица</t>
  </si>
  <si>
    <t>Сухофрукты</t>
  </si>
  <si>
    <t xml:space="preserve">Борщ с капустой и картофелем </t>
  </si>
  <si>
    <t>Калькуляционная карта №2____________</t>
  </si>
  <si>
    <t>ЗАВТРАК   2 ДЕНЬ</t>
  </si>
  <si>
    <t>Пельмени п/ф</t>
  </si>
  <si>
    <t xml:space="preserve">Какао-порошок </t>
  </si>
  <si>
    <t>Помидоры (нарезка)</t>
  </si>
  <si>
    <t xml:space="preserve"> или Огурцы (нарезка)</t>
  </si>
  <si>
    <t>60/100</t>
  </si>
  <si>
    <t>250\300</t>
  </si>
  <si>
    <t>60\100</t>
  </si>
  <si>
    <t>150\180</t>
  </si>
  <si>
    <t>Макароны отварные отварной</t>
  </si>
  <si>
    <t xml:space="preserve">Макароны </t>
  </si>
  <si>
    <t xml:space="preserve">Рис </t>
  </si>
  <si>
    <t>Растительное  масло</t>
  </si>
  <si>
    <t>Мука высшего сорта</t>
  </si>
  <si>
    <t>Томат-паста</t>
  </si>
  <si>
    <t>Мясо кур</t>
  </si>
  <si>
    <t xml:space="preserve">Тефтели куриные с рисом </t>
  </si>
  <si>
    <t>Калькуляционная карта №3____________</t>
  </si>
  <si>
    <t>Творог</t>
  </si>
  <si>
    <t>Яйцо</t>
  </si>
  <si>
    <t>Кофейный напиток на молоке</t>
  </si>
  <si>
    <t>Кофейный напиток</t>
  </si>
  <si>
    <t>Растительное масло</t>
  </si>
  <si>
    <t>Крупа перловая</t>
  </si>
  <si>
    <t>Огурцы (соленые)</t>
  </si>
  <si>
    <t xml:space="preserve">Мука </t>
  </si>
  <si>
    <t>150\200</t>
  </si>
  <si>
    <t>Куры отварные</t>
  </si>
  <si>
    <t>54-21м</t>
  </si>
  <si>
    <t>Утверждаю                  ИП Бунина Н.Ю</t>
  </si>
  <si>
    <t>Калькуляционная карта №4____________</t>
  </si>
  <si>
    <t>ЗАВТРАК   4 ДЕНЬ</t>
  </si>
  <si>
    <t>Минтай</t>
  </si>
  <si>
    <t>120\120</t>
  </si>
  <si>
    <t>Картофель отварной с маслом</t>
  </si>
  <si>
    <t>100\120</t>
  </si>
  <si>
    <t>ЗАВТРАК   5 ДЕНЬ</t>
  </si>
  <si>
    <t>Калькуляционная карта №5____________</t>
  </si>
  <si>
    <t>Плов из мяса кур</t>
  </si>
  <si>
    <t xml:space="preserve"> Огурцы (нарезка)</t>
  </si>
  <si>
    <t>Суп картофельный с горохом</t>
  </si>
  <si>
    <t>Горох</t>
  </si>
  <si>
    <t>ЗАВТРАК   3 ДЕНЬ</t>
  </si>
  <si>
    <t>Каша молочная гречнева</t>
  </si>
  <si>
    <t>Крупа гречнева</t>
  </si>
  <si>
    <t>Каша молочная гречневая</t>
  </si>
  <si>
    <t>ЗАВТРАК  6 ДЕНЬ</t>
  </si>
  <si>
    <t>Калькуляционная карта №6____________</t>
  </si>
  <si>
    <t>Калькуляционная карта №7____________</t>
  </si>
  <si>
    <t>ЗАВТРАК   7 ДЕНЬ</t>
  </si>
  <si>
    <t>Дрожжи</t>
  </si>
  <si>
    <t xml:space="preserve">Мука пшеничная </t>
  </si>
  <si>
    <t xml:space="preserve">Сахар </t>
  </si>
  <si>
    <t>Повидло</t>
  </si>
  <si>
    <t>Сметана 15%</t>
  </si>
  <si>
    <t>Курица 1 категории</t>
  </si>
  <si>
    <t xml:space="preserve">Говядина </t>
  </si>
  <si>
    <t>Мука</t>
  </si>
  <si>
    <t>Гуляш из мяса кур</t>
  </si>
  <si>
    <t>200\220</t>
  </si>
  <si>
    <t>Макароны 1 сорта</t>
  </si>
  <si>
    <t>Масло сливочное 72,5%</t>
  </si>
  <si>
    <t>150\20; 180\20</t>
  </si>
  <si>
    <t>Суп Полевой</t>
  </si>
  <si>
    <t>Пшено</t>
  </si>
  <si>
    <t>Бульон</t>
  </si>
  <si>
    <t>Хлеб</t>
  </si>
  <si>
    <t>Молоко 2,5%</t>
  </si>
  <si>
    <t>Цыплята</t>
  </si>
  <si>
    <t>Томатная  паста</t>
  </si>
  <si>
    <t>Чахахбили</t>
  </si>
  <si>
    <t>110\130</t>
  </si>
  <si>
    <t>Гречневая крупа</t>
  </si>
  <si>
    <t>ЗАВТРАК   10 ДЕНЬ</t>
  </si>
  <si>
    <t>Молоко</t>
  </si>
  <si>
    <t xml:space="preserve">Яйцо </t>
  </si>
  <si>
    <t>Калькуляционная карта №10____________</t>
  </si>
  <si>
    <t>Калькуляционная карта №9___________</t>
  </si>
  <si>
    <t>ЗАВТРАК   9 ДЕНЬ</t>
  </si>
  <si>
    <t>Калькуляционная карта №8____________</t>
  </si>
  <si>
    <t>ЗАВТРАК   8 ДЕНЬ</t>
  </si>
  <si>
    <t>П/Ф</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</si>
  <si>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</si>
  <si>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Кондитерские изделия (Зефир)</t>
  </si>
  <si>
    <t>Зефир</t>
  </si>
  <si>
    <t>Пельмени с говядиной (отварные) с маслом</t>
  </si>
  <si>
    <t>Суп картофельный с крупами</t>
  </si>
  <si>
    <t>Пром</t>
  </si>
  <si>
    <t>Наименование  сборника  рецептур: Сборник технических нормативов - Сборник рецептур
/ Под ред.М.П.Могильного и В.А.Тутельяна. –М.: ДеЛи принт, 2011,</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</si>
  <si>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101 </t>
  </si>
  <si>
    <t>Сборник рецептур блюд и кулинарных изделий для предприятий общественного питания / Авт. А.И.Здобнов, В.А. Цыганенко, М.И. Пересичный.</t>
  </si>
  <si>
    <t>А.С.К., 2005, с.86</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</si>
  <si>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139 </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</si>
  <si>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381 </t>
  </si>
  <si>
    <t>117/2004г.</t>
  </si>
  <si>
    <t>Молоко сгущеное</t>
  </si>
  <si>
    <t>День 10                   (Дети 7-10 лет)</t>
  </si>
  <si>
    <t>День 10                (Дети 11-18 лет)</t>
  </si>
  <si>
    <t>Итого за 10 дней</t>
  </si>
  <si>
    <t>Итого за завтрак</t>
  </si>
  <si>
    <t>54-1з-2020</t>
  </si>
  <si>
    <t>Макароны отварные</t>
  </si>
  <si>
    <t>Компот из плодов или ягод сушеных (шиповник)</t>
  </si>
  <si>
    <t>54-9к-2020</t>
  </si>
  <si>
    <t>Плов с курицей</t>
  </si>
  <si>
    <t>Хлеб пшеничный формовой белый 1 сорт</t>
  </si>
  <si>
    <t>Треб.по орг.питания 2012</t>
  </si>
  <si>
    <t>Сборник рецептур 2011</t>
  </si>
  <si>
    <t>Сборник рецептур 2004</t>
  </si>
  <si>
    <t>Сборник рецептур 2013</t>
  </si>
  <si>
    <t>Овощи по сезону (огурец свежий, помидор свежий, огурец соленый, помидор соленый)</t>
  </si>
  <si>
    <t>Салат из квашенной капусты</t>
  </si>
  <si>
    <t>54-2гн-2020</t>
  </si>
  <si>
    <t>54-8хн-2020</t>
  </si>
  <si>
    <t>Чай черный байховый с сахаром</t>
  </si>
  <si>
    <t>Сборник рецептур 2015</t>
  </si>
  <si>
    <t>Компот из ягод (смородина)</t>
  </si>
  <si>
    <t>Сборник рецептур 2012</t>
  </si>
  <si>
    <t xml:space="preserve">Сборник  рецептур 2012 </t>
  </si>
  <si>
    <t>Какао с молоком</t>
  </si>
  <si>
    <t>Сборник рецептур 2005</t>
  </si>
  <si>
    <t>491, ТТК №2</t>
  </si>
  <si>
    <t>Компот из свежих плодов</t>
  </si>
  <si>
    <t xml:space="preserve">День 1 Неделя 1              </t>
  </si>
  <si>
    <t>Вес блюда</t>
  </si>
  <si>
    <t>Энергетическая ценность</t>
  </si>
  <si>
    <t>Пищевые вещества</t>
  </si>
  <si>
    <t xml:space="preserve">День 2 Неделя 1              </t>
  </si>
  <si>
    <t>Вес             блюда</t>
  </si>
  <si>
    <t xml:space="preserve">День 3 Неделя 1              </t>
  </si>
  <si>
    <t xml:space="preserve">                  День 6 Неделя 2            </t>
  </si>
  <si>
    <t xml:space="preserve">                     День 5 Неделя 1              </t>
  </si>
  <si>
    <t xml:space="preserve">            День 4 Неделя 1              </t>
  </si>
  <si>
    <t xml:space="preserve">              ЗАВТРАК</t>
  </si>
  <si>
    <t xml:space="preserve">                             ЗАВТРАК</t>
  </si>
  <si>
    <t xml:space="preserve">                  День 7 Неделя 2            </t>
  </si>
  <si>
    <t xml:space="preserve"> ЗАВТРАК</t>
  </si>
  <si>
    <t xml:space="preserve">                  День 8 Неделя 2            </t>
  </si>
  <si>
    <t xml:space="preserve">        ЗАВТРАК</t>
  </si>
  <si>
    <t xml:space="preserve">                  День 9 Неделя 2            </t>
  </si>
  <si>
    <t xml:space="preserve">                  День 10 Неделя 2            </t>
  </si>
  <si>
    <t>Чай каркаде</t>
  </si>
  <si>
    <t>685 ТТК №18</t>
  </si>
  <si>
    <t>54-3г-2020, ТТК №4</t>
  </si>
  <si>
    <t>54-7к-2020</t>
  </si>
  <si>
    <t>Гуляш</t>
  </si>
  <si>
    <t>246, ТТК №2</t>
  </si>
  <si>
    <t xml:space="preserve">Фрукты (Апельсин) </t>
  </si>
  <si>
    <t>Каша из пшена и риса молочная "Дружба"</t>
  </si>
  <si>
    <t xml:space="preserve">Сборник рецептур </t>
  </si>
  <si>
    <t>ТТК №12</t>
  </si>
  <si>
    <t>Фрукты (Яблоко)</t>
  </si>
  <si>
    <t>Утверждаю:</t>
  </si>
  <si>
    <t>Согласовано:</t>
  </si>
  <si>
    <t xml:space="preserve">__________________ </t>
  </si>
  <si>
    <t xml:space="preserve">Директор </t>
  </si>
  <si>
    <t>___________________</t>
  </si>
  <si>
    <t>Сборник рецептур на продукцию для обучающихся во всех образовательных учреждениях / Под ред. М.П. Могильного и В.А. Тутельяна. - М.:ДеЛи плюс, 2011. - 544с.</t>
  </si>
  <si>
    <t>Сборник рецептур блюд и кулинарных изделий для питания детей в дошкольных организациях / под редакцией М.П. Могильного и В.А. Тутельяна.-М.: ДеЛи принт, 2012.-584с.</t>
  </si>
  <si>
    <t>Сборник рецептур на продукцию для обучающихся во всех образовательных учреждениях под ред. М.П.Могильного и В.А. Тутельяна, - М.: ДеЛи плюс, 2015 г.</t>
  </si>
  <si>
    <t>Сборник рецептур и кулинарных изделий для предприятий общественного питания при общеобразовательных школах / Под ред. В.Т. Лапшиной. - М.: Хлебпродинформ, 2004. - 640с.</t>
  </si>
  <si>
    <t>Сборник рецептур блюд и кулинарных изделий для предприятий общественного питания при общеобразовательных школах /Под общей 
редакцией В.Т.Лапшиной.- М.: «Хлебпродинформ», 2004 г</t>
  </si>
  <si>
    <t>Таблицы химического состава и калорийности российских продуктов питания: Справочник. - М.: ДеЛи принт, 2008. - 276с. Скурихин И.М., Тутельян В.А.</t>
  </si>
  <si>
    <t>Сборник рецептур на продукцию для обучающихся во всех образовательных учреждениях / Под ред. М.П. Могильного и В.А. Тутельяна. - М.:ДеЛи плюс, 2017. - 544с.</t>
  </si>
  <si>
    <t>СБОРНИК ТИПОВЫХ МЕНЮ И РЕЦЕПТУР БЛЮД ДЛЯ ОРГАНИЗАЦИИ ПИТАНИЯ ДЕТЕЙ ШКОЛЬНОГО ВОЗРАСТА В ОРГАНИЗАЦИЯХ С КРУГЛОСУТОЧНЫМ РЕЖИМОМ ПРЕБЫВАНИЯ И ИНЫМИ РЕЖИМАМИ ФУНКЦИОНИРОВАНИЯ/ФБУН «Новосибирский НИИ гигиены» Роспотребнадзора (И.И. Новикова, С.П. Романенко, П.А. Вейних, Г.П. Ивлева, А.В. Сорокина, М.А. Лобкис, М.В. Семенихина, Д.Е. Юрк), Новосибирский государственный технический университет (Л.Н. Рождественская), ФГБОУ «Московский государственный университет технологии и управления им. К.Г. Разумовского» (В.А. Исаев), ФГБОУ ВО
«Новосибирский государственный медицинский университет» Минздрава России (Л.А. Шпагина, О.Н. Герасименко, Е.В. Михеева), Управление Роспотребнадзора по Омской области (А.С. Крига, М.Н. Бойко), Управление Роспотребнадзора по Новосибирской области (А.Ф. Щербатов, О.Н. Берсон), 2020.- 337 с.</t>
  </si>
  <si>
    <t>Сборник технологических нормативов, рецептур блюд и кулинарных изделий для дошкольных образовательных учреждений, под общей ред. проф. А.Я. Перевалова, составители Перевалов А.Я., Кашина Е.В., Коровка Л.С. и др., 7-е издание с дополнениями, 2013г.</t>
  </si>
  <si>
    <t>Сборник рецептур блюд  и кулинарных изделий для питания школьников, под ред. Могильного М.П., 2007г.</t>
  </si>
  <si>
    <t>Технико-технологические карты</t>
  </si>
  <si>
    <t>Примерное десятидневное меню приготавливаемых блюд  за счет частичной компенсации для питания обучающихся возрастной категории с 7-11 лет</t>
  </si>
  <si>
    <t>305, ТТК №15</t>
  </si>
  <si>
    <t>237, ТТК №6</t>
  </si>
  <si>
    <t>Булочка "Веснушка"</t>
  </si>
  <si>
    <t>473, ТТК №7</t>
  </si>
  <si>
    <t>Запеканка творожно-манная со сгущеным молоком</t>
  </si>
  <si>
    <t>Примерное десятидневное меню приготавливаемых блюд для питания учащихся возрастной категории с 7-11 лет</t>
  </si>
  <si>
    <t>Котлета п/ф из рыбы</t>
  </si>
  <si>
    <t>Омлет натуральный</t>
  </si>
</sst>
</file>

<file path=xl/styles.xml><?xml version="1.0" encoding="utf-8"?>
<styleSheet xmlns="http://schemas.openxmlformats.org/spreadsheetml/2006/main">
  <fonts count="41">
    <font>
      <sz val="11"/>
      <name val="Calibri"/>
    </font>
    <font>
      <sz val="11"/>
      <color rgb="FF000000"/>
      <name val="Arial Narrow"/>
      <family val="2"/>
      <charset val="204"/>
    </font>
    <font>
      <b/>
      <sz val="11"/>
      <name val="Arial Narrow"/>
      <family val="2"/>
      <charset val="204"/>
    </font>
    <font>
      <sz val="11"/>
      <name val="Arial Narrow"/>
      <family val="2"/>
      <charset val="204"/>
    </font>
    <font>
      <b/>
      <i/>
      <sz val="11"/>
      <name val="Arial Narrow"/>
      <family val="2"/>
      <charset val="204"/>
    </font>
    <font>
      <sz val="10"/>
      <color rgb="FF000000"/>
      <name val="Arial Narrow"/>
      <family val="2"/>
      <charset val="204"/>
    </font>
    <font>
      <sz val="11"/>
      <color rgb="FFFFFFFF"/>
      <name val="Arial Narrow"/>
      <family val="2"/>
      <charset val="204"/>
    </font>
    <font>
      <b/>
      <sz val="11"/>
      <color rgb="FF000000"/>
      <name val="Arial Narrow"/>
      <family val="2"/>
      <charset val="204"/>
    </font>
    <font>
      <b/>
      <sz val="10"/>
      <color rgb="FF000000"/>
      <name val="Arial Narrow"/>
      <family val="2"/>
      <charset val="204"/>
    </font>
    <font>
      <b/>
      <sz val="12"/>
      <color rgb="FF000000"/>
      <name val="Arial Narrow"/>
      <family val="2"/>
      <charset val="204"/>
    </font>
    <font>
      <sz val="9"/>
      <color rgb="FF000000"/>
      <name val="Tahoma"/>
      <family val="2"/>
      <charset val="204"/>
    </font>
    <font>
      <sz val="8"/>
      <color rgb="FF000000"/>
      <name val="Tahoma"/>
      <family val="2"/>
      <charset val="204"/>
    </font>
    <font>
      <sz val="9"/>
      <color rgb="FF000000"/>
      <name val="Tahoma"/>
      <family val="2"/>
      <charset val="204"/>
    </font>
    <font>
      <sz val="8"/>
      <color rgb="FF000000"/>
      <name val="Tahoma"/>
      <family val="2"/>
      <charset val="204"/>
    </font>
    <font>
      <sz val="10"/>
      <name val="Arial Narrow"/>
      <family val="2"/>
      <charset val="204"/>
    </font>
    <font>
      <sz val="10"/>
      <color rgb="FF000000"/>
      <name val="Times New Roman"/>
      <family val="1"/>
      <charset val="204"/>
    </font>
    <font>
      <sz val="10"/>
      <color rgb="FF000000"/>
      <name val="Calibri"/>
      <family val="2"/>
      <charset val="204"/>
    </font>
    <font>
      <sz val="8"/>
      <name val="Arial Narrow"/>
      <family val="2"/>
      <charset val="204"/>
    </font>
    <font>
      <b/>
      <sz val="10"/>
      <color rgb="FF000000"/>
      <name val="Times New Roman"/>
      <family val="1"/>
      <charset val="204"/>
    </font>
    <font>
      <sz val="11"/>
      <color rgb="FF000000"/>
      <name val="Times New Roman"/>
      <family val="1"/>
      <charset val="204"/>
    </font>
    <font>
      <sz val="8"/>
      <color rgb="FF000000"/>
      <name val="Arial Narrow"/>
      <family val="2"/>
      <charset val="204"/>
    </font>
    <font>
      <sz val="10"/>
      <color rgb="FF000000"/>
      <name val="Arial Narrow"/>
      <family val="2"/>
      <charset val="204"/>
    </font>
    <font>
      <sz val="8"/>
      <name val="Arial Narrow"/>
      <family val="2"/>
      <charset val="204"/>
    </font>
    <font>
      <sz val="9"/>
      <name val="Arial Narrow"/>
      <family val="2"/>
      <charset val="204"/>
    </font>
    <font>
      <b/>
      <sz val="11"/>
      <color rgb="FFFFFFFF"/>
      <name val="Arial Narrow"/>
      <family val="2"/>
      <charset val="204"/>
    </font>
    <font>
      <sz val="11"/>
      <color rgb="FF000000"/>
      <name val="Times New Roman"/>
      <family val="1"/>
      <charset val="204"/>
    </font>
    <font>
      <sz val="12"/>
      <color rgb="FF000000"/>
      <name val="Arial Narrow"/>
      <family val="2"/>
      <charset val="204"/>
    </font>
    <font>
      <b/>
      <sz val="12"/>
      <name val="Arial Narrow"/>
      <family val="2"/>
      <charset val="204"/>
    </font>
    <font>
      <sz val="12"/>
      <name val="Arial Narrow"/>
      <family val="2"/>
      <charset val="204"/>
    </font>
    <font>
      <b/>
      <i/>
      <sz val="12"/>
      <name val="Arial Narrow"/>
      <family val="2"/>
      <charset val="204"/>
    </font>
    <font>
      <sz val="11"/>
      <color rgb="FF000000"/>
      <name val="Calibri"/>
      <family val="2"/>
      <charset val="204"/>
    </font>
    <font>
      <b/>
      <sz val="11"/>
      <name val="Calibri"/>
      <family val="2"/>
      <charset val="204"/>
    </font>
    <font>
      <sz val="11"/>
      <color rgb="FF9C6500"/>
      <name val="Calibri"/>
      <family val="2"/>
      <charset val="204"/>
    </font>
    <font>
      <b/>
      <sz val="11"/>
      <color rgb="FF3F3F3F"/>
      <name val="Calibri"/>
      <family val="2"/>
      <charset val="204"/>
    </font>
    <font>
      <b/>
      <sz val="11"/>
      <name val="Calibri"/>
      <family val="2"/>
      <charset val="204"/>
    </font>
    <font>
      <b/>
      <sz val="11"/>
      <name val="Arial Narrow"/>
      <family val="2"/>
      <charset val="204"/>
    </font>
    <font>
      <sz val="12"/>
      <name val="Arial Narrow"/>
      <family val="2"/>
      <charset val="204"/>
    </font>
    <font>
      <sz val="11"/>
      <name val="Arial Narrow"/>
      <family val="2"/>
      <charset val="204"/>
    </font>
    <font>
      <sz val="11"/>
      <color rgb="FF000000"/>
      <name val="Arial Narrow"/>
      <family val="2"/>
      <charset val="204"/>
    </font>
    <font>
      <b/>
      <sz val="11"/>
      <color rgb="FF000000"/>
      <name val="Arial Narrow"/>
      <family val="2"/>
      <charset val="204"/>
    </font>
    <font>
      <b/>
      <i/>
      <sz val="11"/>
      <name val="Arial Narrow"/>
      <family val="2"/>
      <charset val="204"/>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EB9C"/>
      </patternFill>
    </fill>
    <fill>
      <patternFill patternType="solid">
        <fgColor rgb="FFF2F2F2"/>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right style="thin">
        <color indexed="64"/>
      </right>
      <top style="thin">
        <color indexed="64"/>
      </top>
      <bottom/>
      <diagonal/>
    </border>
  </borders>
  <cellStyleXfs count="3">
    <xf numFmtId="0" fontId="0" fillId="0" borderId="0">
      <alignment vertical="center"/>
    </xf>
    <xf numFmtId="0" fontId="32" fillId="4" borderId="0">
      <protection locked="0"/>
    </xf>
    <xf numFmtId="0" fontId="33" fillId="5" borderId="17">
      <protection locked="0"/>
    </xf>
  </cellStyleXfs>
  <cellXfs count="464">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xf numFmtId="0" fontId="2" fillId="0" borderId="0" xfId="0" applyFont="1" applyAlignment="1"/>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lignment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vertical="top"/>
    </xf>
    <xf numFmtId="0" fontId="1" fillId="0" borderId="2" xfId="0" applyFont="1" applyBorder="1" applyAlignment="1">
      <alignment wrapText="1"/>
    </xf>
    <xf numFmtId="0" fontId="1" fillId="0" borderId="2" xfId="0" applyFont="1" applyBorder="1" applyAlignment="1">
      <alignment horizontal="center" vertical="center" wrapText="1"/>
    </xf>
    <xf numFmtId="2" fontId="3" fillId="0" borderId="2" xfId="0" applyNumberFormat="1" applyFont="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xf numFmtId="1" fontId="3" fillId="0" borderId="2" xfId="0" applyNumberFormat="1" applyFont="1" applyBorder="1" applyAlignment="1">
      <alignment horizontal="center" vertical="center"/>
    </xf>
    <xf numFmtId="0" fontId="3" fillId="0" borderId="2" xfId="0" applyFont="1" applyBorder="1" applyAlignment="1">
      <alignment wrapText="1"/>
    </xf>
    <xf numFmtId="0" fontId="6" fillId="0" borderId="0" xfId="0" applyFont="1" applyAlignment="1"/>
    <xf numFmtId="2" fontId="1" fillId="0" borderId="0" xfId="0" applyNumberFormat="1" applyFont="1" applyAlignment="1"/>
    <xf numFmtId="2" fontId="7" fillId="0" borderId="0" xfId="0" applyNumberFormat="1" applyFont="1" applyAlignment="1"/>
    <xf numFmtId="0" fontId="2" fillId="0" borderId="2" xfId="0" applyFont="1" applyBorder="1" applyAlignment="1"/>
    <xf numFmtId="2" fontId="2" fillId="0" borderId="2" xfId="0" applyNumberFormat="1" applyFont="1" applyBorder="1" applyAlignment="1">
      <alignment horizontal="center" vertical="center"/>
    </xf>
    <xf numFmtId="2" fontId="3" fillId="0" borderId="4" xfId="0" applyNumberFormat="1" applyFont="1" applyBorder="1" applyAlignment="1">
      <alignment horizontal="center" vertical="center"/>
    </xf>
    <xf numFmtId="0" fontId="1" fillId="0" borderId="5" xfId="0" applyFont="1" applyBorder="1" applyAlignment="1">
      <alignment wrapText="1"/>
    </xf>
    <xf numFmtId="0" fontId="3" fillId="0" borderId="6" xfId="0" applyFont="1" applyBorder="1" applyAlignment="1">
      <alignment horizontal="center" vertical="center"/>
    </xf>
    <xf numFmtId="2" fontId="3" fillId="0" borderId="6" xfId="0" applyNumberFormat="1" applyFont="1" applyBorder="1" applyAlignment="1">
      <alignment horizontal="center" vertical="center"/>
    </xf>
    <xf numFmtId="0" fontId="3" fillId="0" borderId="7" xfId="0" applyFont="1" applyBorder="1" applyAlignment="1">
      <alignment horizontal="center" vertical="center"/>
    </xf>
    <xf numFmtId="2" fontId="3" fillId="0" borderId="7"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xf numFmtId="49" fontId="2" fillId="0" borderId="6"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7" fillId="0" borderId="2" xfId="0" applyFont="1" applyBorder="1" applyAlignment="1"/>
    <xf numFmtId="2" fontId="7" fillId="0" borderId="2" xfId="0" applyNumberFormat="1" applyFont="1" applyBorder="1" applyAlignment="1">
      <alignment horizontal="center" vertical="center"/>
    </xf>
    <xf numFmtId="0" fontId="5" fillId="0" borderId="2" xfId="0" applyFont="1" applyBorder="1" applyAlignment="1"/>
    <xf numFmtId="0" fontId="5" fillId="0" borderId="0" xfId="0" applyFont="1" applyAlignment="1"/>
    <xf numFmtId="2" fontId="5" fillId="0" borderId="0" xfId="0" applyNumberFormat="1" applyFont="1" applyAlignment="1"/>
    <xf numFmtId="0" fontId="8" fillId="0" borderId="2" xfId="0" applyFont="1" applyBorder="1">
      <alignment vertical="center"/>
    </xf>
    <xf numFmtId="0" fontId="8"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8" fillId="2" borderId="2" xfId="0" applyFont="1" applyFill="1" applyBorder="1" applyAlignment="1">
      <alignment horizontal="left" vertical="center" wrapText="1"/>
    </xf>
    <xf numFmtId="2" fontId="8" fillId="2" borderId="2" xfId="0" applyNumberFormat="1" applyFont="1" applyFill="1" applyBorder="1" applyAlignment="1">
      <alignment horizontal="center" vertical="center" wrapText="1"/>
    </xf>
    <xf numFmtId="0" fontId="5" fillId="0" borderId="0" xfId="0" applyFont="1">
      <alignment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0" borderId="2" xfId="0" applyNumberFormat="1" applyFont="1" applyBorder="1" applyAlignment="1">
      <alignment horizontal="center" vertical="center"/>
    </xf>
    <xf numFmtId="0" fontId="5" fillId="0" borderId="0" xfId="0" applyFont="1" applyAlignment="1">
      <alignment horizontal="center" vertical="center"/>
    </xf>
    <xf numFmtId="2" fontId="8" fillId="2" borderId="2" xfId="0" applyNumberFormat="1" applyFont="1" applyFill="1" applyBorder="1" applyAlignment="1">
      <alignment horizontal="center" vertical="center"/>
    </xf>
    <xf numFmtId="0" fontId="8" fillId="0" borderId="7" xfId="0" applyFont="1" applyBorder="1" applyAlignment="1">
      <alignment horizontal="center" vertical="center"/>
    </xf>
    <xf numFmtId="0" fontId="8" fillId="0" borderId="0" xfId="0" applyFont="1" applyAlignment="1"/>
    <xf numFmtId="0" fontId="5" fillId="0" borderId="2" xfId="0" applyFont="1" applyBorder="1">
      <alignment vertical="center"/>
    </xf>
    <xf numFmtId="0" fontId="5" fillId="0" borderId="7" xfId="0" applyFont="1" applyBorder="1" applyAlignment="1">
      <alignment horizontal="center" vertical="center"/>
    </xf>
    <xf numFmtId="0" fontId="8" fillId="0" borderId="2" xfId="0" applyFont="1" applyBorder="1" applyAlignment="1"/>
    <xf numFmtId="0" fontId="5" fillId="2" borderId="7" xfId="0" applyFont="1" applyFill="1" applyBorder="1" applyAlignment="1">
      <alignment horizontal="center" vertical="center" wrapText="1"/>
    </xf>
    <xf numFmtId="0" fontId="5" fillId="2" borderId="2" xfId="0" applyFont="1" applyFill="1" applyBorder="1" applyAlignment="1">
      <alignment vertical="center" wrapText="1"/>
    </xf>
    <xf numFmtId="0" fontId="8" fillId="2" borderId="8" xfId="0" applyFont="1" applyFill="1" applyBorder="1" applyAlignment="1">
      <alignment horizontal="right" vertical="center" wrapText="1"/>
    </xf>
    <xf numFmtId="0" fontId="5" fillId="0" borderId="8" xfId="0" applyFont="1" applyBorder="1" applyAlignment="1">
      <alignment horizontal="center" vertical="center"/>
    </xf>
    <xf numFmtId="2" fontId="5" fillId="0" borderId="8" xfId="0" applyNumberFormat="1" applyFont="1" applyBorder="1" applyAlignment="1">
      <alignment horizontal="center" vertical="center"/>
    </xf>
    <xf numFmtId="2" fontId="8" fillId="0" borderId="8" xfId="0" applyNumberFormat="1" applyFont="1" applyBorder="1" applyAlignment="1">
      <alignment horizontal="center" vertical="center"/>
    </xf>
    <xf numFmtId="0" fontId="5" fillId="0" borderId="8" xfId="0" applyFont="1" applyBorder="1" applyAlignment="1"/>
    <xf numFmtId="0" fontId="1" fillId="0" borderId="2" xfId="0" applyFont="1" applyBorder="1">
      <alignment vertical="center"/>
    </xf>
    <xf numFmtId="0" fontId="5" fillId="2" borderId="2" xfId="0" applyFont="1" applyFill="1" applyBorder="1" applyAlignment="1">
      <alignment horizontal="left" vertical="center"/>
    </xf>
    <xf numFmtId="0" fontId="8" fillId="2" borderId="2"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5" fillId="0" borderId="4" xfId="0" applyFont="1" applyBorder="1" applyAlignment="1"/>
    <xf numFmtId="2" fontId="8" fillId="3" borderId="2" xfId="0" applyNumberFormat="1" applyFont="1" applyFill="1" applyBorder="1" applyAlignment="1">
      <alignment horizontal="center" vertical="center"/>
    </xf>
    <xf numFmtId="0" fontId="5" fillId="2" borderId="0" xfId="0" applyFont="1" applyFill="1" applyAlignment="1"/>
    <xf numFmtId="0" fontId="1" fillId="0" borderId="0" xfId="0" applyFont="1" applyAlignment="1">
      <alignment horizontal="left" vertical="center"/>
    </xf>
    <xf numFmtId="0" fontId="1" fillId="0" borderId="0" xfId="0" applyFont="1" applyAlignment="1">
      <alignment horizontal="center"/>
    </xf>
    <xf numFmtId="0" fontId="2" fillId="0" borderId="0" xfId="0" applyFont="1" applyAlignment="1">
      <alignment horizontal="left" vertical="center"/>
    </xf>
    <xf numFmtId="49"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xf>
    <xf numFmtId="49"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11" xfId="0" applyFont="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2" fillId="0" borderId="2" xfId="0" applyFont="1" applyBorder="1" applyAlignment="1">
      <alignment horizontal="left" vertical="center"/>
    </xf>
    <xf numFmtId="2" fontId="2" fillId="0" borderId="2" xfId="0" applyNumberFormat="1" applyFont="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left" vertical="center" wrapText="1"/>
    </xf>
    <xf numFmtId="2" fontId="3" fillId="0" borderId="2" xfId="0" applyNumberFormat="1" applyFont="1" applyBorder="1" applyAlignment="1">
      <alignment horizontal="center"/>
    </xf>
    <xf numFmtId="0" fontId="3" fillId="0" borderId="6" xfId="0" applyFont="1" applyBorder="1" applyAlignment="1">
      <alignment horizontal="center"/>
    </xf>
    <xf numFmtId="2" fontId="3" fillId="0" borderId="6" xfId="0" applyNumberFormat="1" applyFont="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0" fontId="3" fillId="0" borderId="7" xfId="0" applyFont="1" applyBorder="1" applyAlignment="1">
      <alignment horizontal="center" wrapText="1"/>
    </xf>
    <xf numFmtId="0" fontId="3" fillId="0" borderId="2" xfId="0" applyFont="1" applyBorder="1" applyAlignment="1">
      <alignment horizontal="center" wrapText="1"/>
    </xf>
    <xf numFmtId="0" fontId="2" fillId="0" borderId="6" xfId="0" applyFont="1" applyBorder="1" applyAlignment="1">
      <alignment horizontal="left" vertical="center"/>
    </xf>
    <xf numFmtId="49" fontId="2" fillId="0" borderId="6" xfId="0" applyNumberFormat="1" applyFont="1" applyBorder="1" applyAlignment="1">
      <alignment horizontal="center"/>
    </xf>
    <xf numFmtId="2" fontId="2" fillId="0" borderId="6" xfId="0" applyNumberFormat="1"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vertical="center"/>
    </xf>
    <xf numFmtId="0" fontId="7" fillId="0" borderId="2" xfId="0" applyFont="1" applyBorder="1" applyAlignment="1">
      <alignment horizontal="left" vertical="center"/>
    </xf>
    <xf numFmtId="0" fontId="1" fillId="0" borderId="2" xfId="0" applyFont="1" applyBorder="1" applyAlignment="1">
      <alignment horizontal="center"/>
    </xf>
    <xf numFmtId="2" fontId="7" fillId="0" borderId="2" xfId="0" applyNumberFormat="1" applyFont="1" applyBorder="1" applyAlignment="1">
      <alignment horizontal="center"/>
    </xf>
    <xf numFmtId="0" fontId="1" fillId="0" borderId="2" xfId="0" applyFont="1" applyBorder="1" applyAlignment="1"/>
    <xf numFmtId="0" fontId="2" fillId="0" borderId="6" xfId="0" applyFont="1" applyBorder="1" applyAlignment="1">
      <alignment horizont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xf>
    <xf numFmtId="2" fontId="2" fillId="0" borderId="8" xfId="0" applyNumberFormat="1" applyFont="1" applyBorder="1" applyAlignment="1">
      <alignment horizontal="center"/>
    </xf>
    <xf numFmtId="0" fontId="5" fillId="0" borderId="2" xfId="0" applyFont="1" applyBorder="1" applyAlignment="1">
      <alignment horizontal="left" vertical="center"/>
    </xf>
    <xf numFmtId="0" fontId="8" fillId="0" borderId="2" xfId="0" applyFont="1" applyBorder="1" applyAlignment="1">
      <alignment horizontal="center" vertical="center"/>
    </xf>
    <xf numFmtId="0" fontId="5" fillId="2" borderId="7" xfId="0" applyFont="1" applyFill="1" applyBorder="1" applyAlignment="1">
      <alignment horizontal="center" vertical="center"/>
    </xf>
    <xf numFmtId="0" fontId="5" fillId="0" borderId="13" xfId="0" applyFont="1" applyBorder="1">
      <alignment vertical="center"/>
    </xf>
    <xf numFmtId="0" fontId="5" fillId="0" borderId="14" xfId="0" applyFont="1" applyBorder="1" applyAlignment="1">
      <alignment horizontal="center" vertical="center"/>
    </xf>
    <xf numFmtId="0" fontId="5" fillId="0" borderId="2" xfId="0" applyFont="1" applyBorder="1" applyAlignment="1">
      <alignment horizontal="right" vertical="center"/>
    </xf>
    <xf numFmtId="0" fontId="10" fillId="0" borderId="2" xfId="0" applyFont="1" applyBorder="1" applyAlignment="1">
      <alignment horizontal="left" vertical="center" indent="1"/>
    </xf>
    <xf numFmtId="0" fontId="11" fillId="0" borderId="2" xfId="0" applyFont="1" applyBorder="1" applyAlignment="1">
      <alignment horizontal="right" vertical="center"/>
    </xf>
    <xf numFmtId="0" fontId="12" fillId="0" borderId="2" xfId="0" applyFont="1" applyBorder="1">
      <alignment vertical="center"/>
    </xf>
    <xf numFmtId="0" fontId="13" fillId="0" borderId="2" xfId="0" applyFont="1" applyBorder="1" applyAlignment="1">
      <alignment horizontal="right" vertical="center"/>
    </xf>
    <xf numFmtId="2" fontId="5" fillId="0" borderId="8" xfId="0" applyNumberFormat="1" applyFont="1" applyBorder="1" applyAlignment="1"/>
    <xf numFmtId="0" fontId="2" fillId="0" borderId="0" xfId="0" applyFont="1" applyAlignment="1"/>
    <xf numFmtId="0" fontId="1" fillId="0" borderId="0" xfId="0" applyFont="1" applyAlignment="1">
      <alignment horizontal="center" vertical="top"/>
    </xf>
    <xf numFmtId="0" fontId="3" fillId="0" borderId="2" xfId="0" applyFont="1" applyBorder="1">
      <alignment vertical="center"/>
    </xf>
    <xf numFmtId="0" fontId="3" fillId="0" borderId="2" xfId="0" applyFont="1" applyBorder="1" applyAlignment="1"/>
    <xf numFmtId="0" fontId="14" fillId="0" borderId="2" xfId="0" applyFont="1" applyBorder="1" applyAlignment="1">
      <alignment horizontal="center" vertical="center" wrapText="1"/>
    </xf>
    <xf numFmtId="0" fontId="2" fillId="0" borderId="2" xfId="0" applyFont="1" applyBorder="1" applyAlignment="1"/>
    <xf numFmtId="2" fontId="2" fillId="0" borderId="8" xfId="0" applyNumberFormat="1" applyFont="1" applyBorder="1" applyAlignment="1">
      <alignment horizontal="center" vertical="center"/>
    </xf>
    <xf numFmtId="0" fontId="3" fillId="0" borderId="2" xfId="0" applyFont="1" applyBorder="1" applyAlignment="1">
      <alignment horizontal="left" wrapText="1"/>
    </xf>
    <xf numFmtId="0" fontId="7" fillId="0" borderId="2" xfId="0" applyFont="1" applyBorder="1" applyAlignment="1"/>
    <xf numFmtId="0" fontId="1" fillId="0" borderId="7" xfId="0" applyFont="1" applyBorder="1" applyAlignment="1">
      <alignment horizontal="center"/>
    </xf>
    <xf numFmtId="0" fontId="2" fillId="0" borderId="8" xfId="0" applyFont="1" applyBorder="1" applyAlignment="1"/>
    <xf numFmtId="0" fontId="2" fillId="0" borderId="8" xfId="0" applyFont="1" applyBorder="1" applyAlignment="1">
      <alignment horizontal="center" vertical="center"/>
    </xf>
    <xf numFmtId="0" fontId="3" fillId="0" borderId="6" xfId="0" applyFont="1" applyBorder="1" applyAlignment="1">
      <alignment vertical="center" wrapText="1"/>
    </xf>
    <xf numFmtId="0" fontId="3" fillId="0" borderId="8" xfId="0" applyFont="1" applyBorder="1" applyAlignment="1">
      <alignment horizontal="center" vertical="center"/>
    </xf>
    <xf numFmtId="0" fontId="5" fillId="0" borderId="2" xfId="0" applyFont="1" applyBorder="1" applyAlignment="1">
      <alignment horizontal="left" vertical="center" indent="1"/>
    </xf>
    <xf numFmtId="0" fontId="8" fillId="2" borderId="8" xfId="0" applyFont="1" applyFill="1" applyBorder="1" applyAlignment="1">
      <alignment horizontal="left" vertical="center" wrapText="1"/>
    </xf>
    <xf numFmtId="0" fontId="15" fillId="0" borderId="2" xfId="0" applyFont="1" applyBorder="1">
      <alignment vertical="center"/>
    </xf>
    <xf numFmtId="0" fontId="16" fillId="0" borderId="2" xfId="0" applyFont="1" applyBorder="1" applyAlignment="1">
      <alignment horizontal="right" vertical="center"/>
    </xf>
    <xf numFmtId="0" fontId="5" fillId="0" borderId="7"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vertical="center" wrapText="1"/>
    </xf>
    <xf numFmtId="0" fontId="3" fillId="0" borderId="8" xfId="0" applyFont="1" applyBorder="1" applyAlignment="1"/>
    <xf numFmtId="2" fontId="3" fillId="0" borderId="8" xfId="0" applyNumberFormat="1" applyFont="1" applyBorder="1" applyAlignment="1">
      <alignment horizontal="center" vertical="center"/>
    </xf>
    <xf numFmtId="0" fontId="3" fillId="0" borderId="2" xfId="0" applyFont="1" applyBorder="1" applyAlignment="1">
      <alignment horizontal="left"/>
    </xf>
    <xf numFmtId="0" fontId="17" fillId="0" borderId="2" xfId="0" applyFont="1" applyBorder="1" applyAlignment="1">
      <alignment horizontal="center" vertical="center" wrapText="1"/>
    </xf>
    <xf numFmtId="2" fontId="5" fillId="2" borderId="2" xfId="0" applyNumberFormat="1" applyFont="1" applyFill="1" applyBorder="1" applyAlignment="1">
      <alignment horizontal="center" vertical="center" wrapText="1"/>
    </xf>
    <xf numFmtId="2" fontId="8" fillId="2" borderId="8" xfId="0" applyNumberFormat="1" applyFont="1" applyFill="1" applyBorder="1" applyAlignment="1">
      <alignment horizontal="center" vertical="center" wrapText="1"/>
    </xf>
    <xf numFmtId="0" fontId="8" fillId="2" borderId="8" xfId="0" applyFont="1" applyFill="1" applyBorder="1" applyAlignment="1">
      <alignment horizontal="right" vertical="center" wrapText="1"/>
    </xf>
    <xf numFmtId="0" fontId="18" fillId="0" borderId="0" xfId="0" applyFont="1" applyAlignment="1"/>
    <xf numFmtId="0" fontId="5" fillId="2" borderId="4" xfId="0" applyFont="1" applyFill="1" applyBorder="1" applyAlignment="1">
      <alignment horizontal="center" vertical="center" wrapText="1"/>
    </xf>
    <xf numFmtId="0" fontId="19" fillId="0" borderId="2" xfId="0" applyFont="1" applyBorder="1">
      <alignment vertical="center"/>
    </xf>
    <xf numFmtId="0" fontId="15" fillId="0" borderId="2" xfId="0" applyFont="1" applyBorder="1" applyAlignment="1">
      <alignment horizontal="right" vertical="center"/>
    </xf>
    <xf numFmtId="0" fontId="5" fillId="0" borderId="13" xfId="0" applyFont="1" applyBorder="1" applyAlignment="1">
      <alignment horizontal="left" vertical="center" indent="1"/>
    </xf>
    <xf numFmtId="0" fontId="5" fillId="0" borderId="14" xfId="0" applyFont="1" applyBorder="1" applyAlignment="1">
      <alignment horizontal="right" vertical="center"/>
    </xf>
    <xf numFmtId="0" fontId="20" fillId="0" borderId="2" xfId="0" applyFont="1" applyBorder="1" applyAlignment="1">
      <alignment horizontal="center" vertical="center" wrapText="1"/>
    </xf>
    <xf numFmtId="0" fontId="21" fillId="0" borderId="2" xfId="0" applyFont="1" applyBorder="1" applyAlignment="1">
      <alignment horizontal="left" vertical="center" wrapText="1"/>
    </xf>
    <xf numFmtId="0" fontId="3" fillId="0" borderId="0" xfId="0" applyFont="1" applyAlignment="1"/>
    <xf numFmtId="0" fontId="3" fillId="2" borderId="2" xfId="0" applyFont="1" applyFill="1" applyBorder="1" applyAlignment="1">
      <alignment wrapText="1"/>
    </xf>
    <xf numFmtId="0" fontId="22" fillId="0" borderId="2" xfId="0" applyFont="1" applyBorder="1" applyAlignment="1">
      <alignment horizontal="center" vertical="center" wrapText="1"/>
    </xf>
    <xf numFmtId="2" fontId="2" fillId="0" borderId="0" xfId="0" applyNumberFormat="1" applyFont="1" applyAlignment="1"/>
    <xf numFmtId="0" fontId="23" fillId="0" borderId="2" xfId="0" applyFont="1" applyBorder="1" applyAlignment="1">
      <alignment horizontal="center" vertical="center" wrapText="1"/>
    </xf>
    <xf numFmtId="0" fontId="5" fillId="0" borderId="2" xfId="0" applyFont="1" applyBorder="1" applyAlignment="1">
      <alignment horizontal="left" vertical="top" wrapText="1"/>
    </xf>
    <xf numFmtId="2" fontId="24" fillId="0" borderId="0" xfId="0" applyNumberFormat="1" applyFont="1" applyAlignment="1"/>
    <xf numFmtId="0" fontId="2" fillId="0" borderId="2" xfId="0" applyFont="1" applyBorder="1" applyAlignment="1">
      <alignment horizontal="center" vertical="center"/>
    </xf>
    <xf numFmtId="0" fontId="23" fillId="0" borderId="6" xfId="0" applyFont="1" applyBorder="1" applyAlignment="1">
      <alignment horizontal="center" vertical="center" wrapText="1"/>
    </xf>
    <xf numFmtId="0" fontId="3" fillId="0" borderId="6" xfId="0" applyFont="1" applyBorder="1">
      <alignment vertical="center"/>
    </xf>
    <xf numFmtId="1" fontId="3" fillId="0" borderId="6" xfId="0" applyNumberFormat="1" applyFont="1" applyBorder="1" applyAlignment="1">
      <alignment horizontal="center" vertical="center"/>
    </xf>
    <xf numFmtId="0" fontId="23" fillId="0" borderId="2" xfId="0" applyFont="1" applyBorder="1" applyAlignment="1">
      <alignment horizontal="center" vertical="top" wrapText="1"/>
    </xf>
    <xf numFmtId="0" fontId="5" fillId="0" borderId="5" xfId="0" applyFont="1" applyBorder="1" applyAlignment="1">
      <alignment horizontal="left" vertical="center" wrapText="1"/>
    </xf>
    <xf numFmtId="0" fontId="3" fillId="0" borderId="6" xfId="0" applyFont="1" applyBorder="1" applyAlignment="1"/>
    <xf numFmtId="0" fontId="16" fillId="0" borderId="2" xfId="0" applyFont="1" applyBorder="1" applyAlignment="1">
      <alignment horizontal="center" vertical="center"/>
    </xf>
    <xf numFmtId="0" fontId="8" fillId="2" borderId="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15"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0" borderId="2" xfId="0" applyFont="1" applyBorder="1" applyAlignment="1">
      <alignment horizontal="center" vertical="center"/>
    </xf>
    <xf numFmtId="2" fontId="15" fillId="0" borderId="2" xfId="0" applyNumberFormat="1" applyFont="1" applyBorder="1" applyAlignment="1">
      <alignment horizontal="center" vertical="center"/>
    </xf>
    <xf numFmtId="0" fontId="18" fillId="0" borderId="2" xfId="0" applyFont="1" applyBorder="1" applyAlignment="1"/>
    <xf numFmtId="0" fontId="15" fillId="2" borderId="2" xfId="0" applyFont="1" applyFill="1" applyBorder="1" applyAlignment="1">
      <alignment vertical="center" wrapText="1"/>
    </xf>
    <xf numFmtId="2" fontId="18" fillId="0" borderId="2" xfId="0" applyNumberFormat="1" applyFont="1" applyBorder="1" applyAlignment="1">
      <alignment horizontal="center" vertical="center"/>
    </xf>
    <xf numFmtId="0" fontId="15" fillId="2" borderId="4" xfId="0" applyFont="1" applyFill="1" applyBorder="1" applyAlignment="1">
      <alignment horizontal="center" vertical="center" wrapText="1"/>
    </xf>
    <xf numFmtId="0" fontId="25" fillId="0" borderId="2" xfId="0" applyFont="1" applyBorder="1">
      <alignment vertical="center"/>
    </xf>
    <xf numFmtId="0" fontId="25" fillId="0" borderId="2" xfId="0" applyFont="1" applyBorder="1" applyAlignment="1">
      <alignment vertical="center" wrapText="1"/>
    </xf>
    <xf numFmtId="0" fontId="15" fillId="0" borderId="2" xfId="0" applyFont="1" applyBorder="1" applyAlignment="1">
      <alignment horizontal="left" vertical="center" indent="1"/>
    </xf>
    <xf numFmtId="0" fontId="8" fillId="0" borderId="2" xfId="0" applyFont="1" applyBorder="1" applyAlignment="1">
      <alignment horizontal="center" vertical="center"/>
    </xf>
    <xf numFmtId="0" fontId="8" fillId="2" borderId="2" xfId="0" applyFont="1" applyFill="1" applyBorder="1" applyAlignment="1">
      <alignment horizontal="right" vertical="center" wrapText="1"/>
    </xf>
    <xf numFmtId="0" fontId="26" fillId="0" borderId="0" xfId="0" applyFont="1" applyAlignment="1"/>
    <xf numFmtId="0" fontId="26" fillId="0" borderId="0" xfId="0" applyFont="1" applyAlignment="1">
      <alignment horizontal="center" vertical="center"/>
    </xf>
    <xf numFmtId="0" fontId="26" fillId="0" borderId="0" xfId="0" applyFont="1" applyAlignment="1">
      <alignment horizontal="center"/>
    </xf>
    <xf numFmtId="0" fontId="27" fillId="0" borderId="0" xfId="0" applyFont="1" applyAlignment="1"/>
    <xf numFmtId="49" fontId="28" fillId="0" borderId="0" xfId="0" applyNumberFormat="1"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26" fillId="0" borderId="0" xfId="0" applyFont="1" applyAlignment="1">
      <alignment vertical="top"/>
    </xf>
    <xf numFmtId="0" fontId="1" fillId="0" borderId="2" xfId="0" applyFont="1" applyBorder="1" applyAlignment="1">
      <alignment vertical="center" wrapText="1"/>
    </xf>
    <xf numFmtId="2" fontId="28" fillId="0" borderId="2" xfId="0" applyNumberFormat="1" applyFont="1" applyBorder="1" applyAlignment="1">
      <alignment horizontal="center" vertical="center"/>
    </xf>
    <xf numFmtId="0" fontId="28" fillId="0" borderId="2" xfId="0" applyFont="1" applyBorder="1" applyAlignment="1">
      <alignment horizontal="center" vertical="center"/>
    </xf>
    <xf numFmtId="0" fontId="26" fillId="0" borderId="0" xfId="0" applyFont="1" applyAlignment="1">
      <alignment horizontal="center" vertical="top"/>
    </xf>
    <xf numFmtId="0" fontId="28" fillId="0" borderId="2" xfId="0" applyFont="1" applyBorder="1">
      <alignment vertical="center"/>
    </xf>
    <xf numFmtId="1" fontId="28" fillId="0" borderId="2" xfId="0" applyNumberFormat="1" applyFont="1" applyBorder="1" applyAlignment="1">
      <alignment horizontal="center" vertical="center"/>
    </xf>
    <xf numFmtId="0" fontId="27" fillId="0" borderId="2" xfId="0" applyFont="1" applyBorder="1" applyAlignment="1"/>
    <xf numFmtId="2"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6" fillId="0" borderId="0" xfId="0" applyFont="1">
      <alignment vertical="center"/>
    </xf>
    <xf numFmtId="0" fontId="5" fillId="0" borderId="2" xfId="0" applyFont="1" applyBorder="1" applyAlignment="1">
      <alignment horizontal="left" vertical="center" wrapText="1"/>
    </xf>
    <xf numFmtId="0" fontId="28"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applyAlignment="1"/>
    <xf numFmtId="49" fontId="28" fillId="0" borderId="2" xfId="0" applyNumberFormat="1" applyFont="1" applyBorder="1" applyAlignment="1">
      <alignment horizontal="center" vertical="center"/>
    </xf>
    <xf numFmtId="0" fontId="28" fillId="0" borderId="2" xfId="0" applyFont="1" applyBorder="1" applyAlignment="1">
      <alignment wrapText="1"/>
    </xf>
    <xf numFmtId="0" fontId="28" fillId="0" borderId="2" xfId="0" applyFont="1" applyBorder="1" applyAlignment="1">
      <alignment horizontal="left" wrapText="1"/>
    </xf>
    <xf numFmtId="0" fontId="9" fillId="0" borderId="2" xfId="0" applyFont="1" applyBorder="1" applyAlignment="1"/>
    <xf numFmtId="0" fontId="26" fillId="0" borderId="2" xfId="0" applyFont="1" applyBorder="1" applyAlignment="1">
      <alignment horizontal="center" vertical="center"/>
    </xf>
    <xf numFmtId="2" fontId="9" fillId="0" borderId="2" xfId="0" applyNumberFormat="1" applyFont="1" applyBorder="1" applyAlignment="1">
      <alignment horizontal="center" vertical="center"/>
    </xf>
    <xf numFmtId="0" fontId="26" fillId="0" borderId="2" xfId="0" applyFont="1" applyBorder="1" applyAlignment="1"/>
    <xf numFmtId="0" fontId="26" fillId="0" borderId="2" xfId="0" applyFont="1" applyBorder="1" applyAlignment="1">
      <alignment horizontal="center"/>
    </xf>
    <xf numFmtId="0" fontId="26" fillId="0" borderId="2" xfId="0" applyFont="1" applyBorder="1" applyAlignment="1">
      <alignment horizontal="center" vertical="center" wrapText="1"/>
    </xf>
    <xf numFmtId="0" fontId="20" fillId="0" borderId="2" xfId="0" applyFont="1" applyBorder="1" applyAlignment="1">
      <alignment horizontal="center" vertical="top" wrapText="1"/>
    </xf>
    <xf numFmtId="0" fontId="30" fillId="0" borderId="0" xfId="0" applyFont="1" applyAlignment="1"/>
    <xf numFmtId="2" fontId="31" fillId="0" borderId="0" xfId="0" applyNumberFormat="1" applyFont="1" applyAlignment="1"/>
    <xf numFmtId="0" fontId="2" fillId="0" borderId="6" xfId="0" applyFont="1" applyBorder="1" applyAlignment="1"/>
    <xf numFmtId="1" fontId="3" fillId="0" borderId="2" xfId="0" applyNumberFormat="1" applyFont="1" applyBorder="1" applyAlignment="1">
      <alignment horizontal="center"/>
    </xf>
    <xf numFmtId="0" fontId="5" fillId="0" borderId="8" xfId="0" applyFont="1" applyBorder="1" applyAlignment="1">
      <alignment horizontal="left" vertical="center" indent="1"/>
    </xf>
    <xf numFmtId="0" fontId="5" fillId="0" borderId="8" xfId="0" applyFont="1" applyBorder="1" applyAlignment="1">
      <alignment horizontal="right" vertical="center"/>
    </xf>
    <xf numFmtId="0" fontId="15" fillId="0" borderId="0" xfId="0" applyFont="1" applyAlignment="1"/>
    <xf numFmtId="0" fontId="15" fillId="0" borderId="2" xfId="0" applyFont="1" applyBorder="1" applyAlignment="1"/>
    <xf numFmtId="0" fontId="18" fillId="2"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8" fillId="2" borderId="8" xfId="0" applyFont="1" applyFill="1" applyBorder="1" applyAlignment="1">
      <alignment horizontal="right" vertical="center" wrapText="1"/>
    </xf>
    <xf numFmtId="0" fontId="3" fillId="6" borderId="2" xfId="0" applyFont="1" applyFill="1" applyBorder="1" applyAlignment="1">
      <alignment vertical="center" wrapText="1"/>
    </xf>
    <xf numFmtId="1" fontId="3" fillId="6" borderId="2" xfId="0" applyNumberFormat="1" applyFont="1" applyFill="1" applyBorder="1" applyAlignment="1">
      <alignment horizontal="center" vertical="center"/>
    </xf>
    <xf numFmtId="2" fontId="3" fillId="6" borderId="2"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1" fillId="6" borderId="0" xfId="0" applyFont="1" applyFill="1" applyAlignment="1"/>
    <xf numFmtId="0" fontId="1" fillId="6" borderId="0" xfId="0" applyFont="1" applyFill="1" applyAlignment="1">
      <alignment horizontal="center" vertical="center"/>
    </xf>
    <xf numFmtId="0" fontId="3" fillId="6" borderId="2" xfId="0" applyFont="1" applyFill="1" applyBorder="1" applyAlignment="1">
      <alignment horizontal="left" vertical="center" wrapText="1"/>
    </xf>
    <xf numFmtId="2" fontId="1" fillId="6" borderId="0" xfId="0" applyNumberFormat="1" applyFont="1" applyFill="1" applyAlignment="1"/>
    <xf numFmtId="2" fontId="7" fillId="6" borderId="0" xfId="0" applyNumberFormat="1" applyFont="1" applyFill="1" applyAlignment="1"/>
    <xf numFmtId="0" fontId="2" fillId="6" borderId="2" xfId="0" applyFont="1" applyFill="1" applyBorder="1">
      <alignment vertical="center"/>
    </xf>
    <xf numFmtId="2" fontId="2" fillId="6" borderId="2" xfId="0" applyNumberFormat="1" applyFont="1" applyFill="1" applyBorder="1" applyAlignment="1">
      <alignment horizontal="center" vertical="center"/>
    </xf>
    <xf numFmtId="0" fontId="1" fillId="6" borderId="2" xfId="0" applyFont="1" applyFill="1" applyBorder="1" applyAlignment="1">
      <alignment horizontal="left" vertical="center" wrapText="1"/>
    </xf>
    <xf numFmtId="2" fontId="28" fillId="6" borderId="2" xfId="0" applyNumberFormat="1" applyFont="1" applyFill="1" applyBorder="1" applyAlignment="1">
      <alignment horizontal="center" vertical="center"/>
    </xf>
    <xf numFmtId="0" fontId="37" fillId="6" borderId="2" xfId="0" applyFont="1" applyFill="1" applyBorder="1" applyAlignment="1">
      <alignment horizontal="center" vertical="center"/>
    </xf>
    <xf numFmtId="0" fontId="3" fillId="6" borderId="6" xfId="0" applyFont="1" applyFill="1" applyBorder="1" applyAlignment="1">
      <alignment horizontal="center" vertical="center"/>
    </xf>
    <xf numFmtId="2" fontId="3" fillId="6" borderId="6" xfId="0" applyNumberFormat="1" applyFont="1" applyFill="1" applyBorder="1" applyAlignment="1">
      <alignment horizontal="center" vertical="center"/>
    </xf>
    <xf numFmtId="0" fontId="2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2" fontId="35" fillId="6" borderId="6" xfId="0" applyNumberFormat="1" applyFont="1" applyFill="1" applyBorder="1" applyAlignment="1">
      <alignment horizontal="center" vertical="center"/>
    </xf>
    <xf numFmtId="2" fontId="35" fillId="6" borderId="2" xfId="0" applyNumberFormat="1" applyFont="1" applyFill="1" applyBorder="1" applyAlignment="1">
      <alignment horizontal="center" vertical="center"/>
    </xf>
    <xf numFmtId="0" fontId="28" fillId="6" borderId="2" xfId="0" applyFont="1" applyFill="1" applyBorder="1" applyAlignment="1">
      <alignment horizontal="center" vertical="center"/>
    </xf>
    <xf numFmtId="1" fontId="3" fillId="6" borderId="7" xfId="0" applyNumberFormat="1" applyFont="1" applyFill="1" applyBorder="1" applyAlignment="1">
      <alignment horizontal="center" vertical="center"/>
    </xf>
    <xf numFmtId="0" fontId="28" fillId="6" borderId="2" xfId="0" applyFont="1" applyFill="1" applyBorder="1">
      <alignment vertical="center"/>
    </xf>
    <xf numFmtId="0" fontId="26" fillId="6" borderId="0" xfId="0" applyFont="1" applyFill="1" applyAlignment="1"/>
    <xf numFmtId="0" fontId="2" fillId="6" borderId="6" xfId="0" applyFont="1" applyFill="1" applyBorder="1" applyAlignment="1">
      <alignment horizontal="left" vertical="center"/>
    </xf>
    <xf numFmtId="0" fontId="1" fillId="6" borderId="0" xfId="0" applyFont="1" applyFill="1">
      <alignment vertical="center"/>
    </xf>
    <xf numFmtId="0" fontId="1" fillId="6" borderId="2" xfId="0" applyFont="1" applyFill="1" applyBorder="1" applyAlignment="1">
      <alignment horizontal="center" vertical="center"/>
    </xf>
    <xf numFmtId="0" fontId="38" fillId="6" borderId="2" xfId="0" applyFont="1" applyFill="1" applyBorder="1" applyAlignment="1">
      <alignment horizontal="left" vertical="center" wrapText="1"/>
    </xf>
    <xf numFmtId="0" fontId="38" fillId="6" borderId="2" xfId="0" applyFont="1" applyFill="1" applyBorder="1" applyAlignment="1">
      <alignment horizontal="center" vertical="center" wrapText="1"/>
    </xf>
    <xf numFmtId="2" fontId="37" fillId="6" borderId="2" xfId="0" applyNumberFormat="1" applyFont="1" applyFill="1" applyBorder="1" applyAlignment="1">
      <alignment horizontal="center" vertical="center"/>
    </xf>
    <xf numFmtId="2" fontId="38" fillId="6" borderId="2" xfId="0" applyNumberFormat="1" applyFont="1" applyFill="1" applyBorder="1" applyAlignment="1">
      <alignment horizontal="center" vertical="center" wrapText="1"/>
    </xf>
    <xf numFmtId="0" fontId="38" fillId="6" borderId="2" xfId="0" applyFont="1" applyFill="1" applyBorder="1" applyAlignment="1">
      <alignment horizontal="center" vertical="center"/>
    </xf>
    <xf numFmtId="0" fontId="38" fillId="6" borderId="0" xfId="0" applyFont="1" applyFill="1" applyAlignment="1"/>
    <xf numFmtId="0" fontId="1" fillId="6" borderId="2" xfId="0" applyFont="1" applyFill="1" applyBorder="1" applyAlignment="1">
      <alignment vertical="center" wrapText="1"/>
    </xf>
    <xf numFmtId="0" fontId="37" fillId="6" borderId="2" xfId="0" applyFont="1" applyFill="1" applyBorder="1" applyAlignment="1">
      <alignment vertical="center" wrapText="1"/>
    </xf>
    <xf numFmtId="2" fontId="38" fillId="6" borderId="0" xfId="0" applyNumberFormat="1" applyFont="1" applyFill="1" applyAlignment="1"/>
    <xf numFmtId="2" fontId="39" fillId="6" borderId="0" xfId="0" applyNumberFormat="1" applyFont="1" applyFill="1" applyAlignment="1"/>
    <xf numFmtId="0" fontId="2" fillId="6" borderId="2" xfId="0" applyFont="1" applyFill="1" applyBorder="1" applyAlignment="1"/>
    <xf numFmtId="0" fontId="2" fillId="6" borderId="2" xfId="0" applyNumberFormat="1" applyFont="1" applyFill="1" applyBorder="1" applyAlignment="1">
      <alignment horizontal="center" vertical="center"/>
    </xf>
    <xf numFmtId="0" fontId="37" fillId="6" borderId="2" xfId="0" applyFont="1" applyFill="1" applyBorder="1" applyAlignment="1">
      <alignment horizontal="left" vertical="center" wrapText="1"/>
    </xf>
    <xf numFmtId="2" fontId="27" fillId="6" borderId="2" xfId="0" applyNumberFormat="1" applyFont="1" applyFill="1" applyBorder="1" applyAlignment="1">
      <alignment horizontal="center" vertical="center"/>
    </xf>
    <xf numFmtId="0" fontId="27" fillId="6" borderId="2" xfId="0" applyFont="1" applyFill="1" applyBorder="1" applyAlignment="1">
      <alignment horizontal="center" vertical="center"/>
    </xf>
    <xf numFmtId="0" fontId="3" fillId="6" borderId="6" xfId="0" applyFont="1" applyFill="1" applyBorder="1">
      <alignment vertical="center"/>
    </xf>
    <xf numFmtId="1" fontId="3" fillId="6" borderId="6" xfId="0" applyNumberFormat="1" applyFont="1" applyFill="1" applyBorder="1" applyAlignment="1">
      <alignment horizontal="center" vertical="center"/>
    </xf>
    <xf numFmtId="1" fontId="35" fillId="6" borderId="2" xfId="0" applyNumberFormat="1" applyFont="1" applyFill="1" applyBorder="1" applyAlignment="1">
      <alignment horizontal="center" vertical="center"/>
    </xf>
    <xf numFmtId="0" fontId="3" fillId="6" borderId="2" xfId="0" applyFont="1" applyFill="1" applyBorder="1" applyAlignment="1">
      <alignment horizontal="center"/>
    </xf>
    <xf numFmtId="49" fontId="2" fillId="6" borderId="2" xfId="0" applyNumberFormat="1" applyFont="1" applyFill="1" applyBorder="1" applyAlignment="1">
      <alignment horizontal="center" vertical="center"/>
    </xf>
    <xf numFmtId="1" fontId="37" fillId="6" borderId="2" xfId="0" applyNumberFormat="1" applyFont="1" applyFill="1" applyBorder="1" applyAlignment="1">
      <alignment horizontal="center" vertical="center"/>
    </xf>
    <xf numFmtId="0" fontId="38" fillId="6" borderId="0" xfId="0" applyFont="1" applyFill="1" applyAlignment="1">
      <alignment vertical="top"/>
    </xf>
    <xf numFmtId="2" fontId="35" fillId="6" borderId="2" xfId="0" applyNumberFormat="1" applyFont="1" applyFill="1" applyBorder="1" applyAlignment="1">
      <alignment horizontal="center"/>
    </xf>
    <xf numFmtId="0" fontId="2" fillId="6" borderId="2" xfId="0" applyFont="1" applyFill="1" applyBorder="1" applyAlignment="1">
      <alignment horizontal="center"/>
    </xf>
    <xf numFmtId="0" fontId="27" fillId="6" borderId="2" xfId="0" applyFont="1" applyFill="1" applyBorder="1">
      <alignment vertical="center"/>
    </xf>
    <xf numFmtId="0" fontId="27" fillId="6" borderId="2" xfId="0" applyNumberFormat="1" applyFont="1" applyFill="1" applyBorder="1" applyAlignment="1">
      <alignment horizontal="center" vertical="center"/>
    </xf>
    <xf numFmtId="0" fontId="31" fillId="6" borderId="2" xfId="1" applyNumberFormat="1" applyFont="1" applyFill="1" applyBorder="1" applyAlignment="1" applyProtection="1">
      <alignment horizontal="center" vertical="center"/>
    </xf>
    <xf numFmtId="2" fontId="2" fillId="6" borderId="6" xfId="0" applyNumberFormat="1" applyFont="1" applyFill="1" applyBorder="1" applyAlignment="1">
      <alignment horizontal="center" vertical="center"/>
    </xf>
    <xf numFmtId="0" fontId="36" fillId="6" borderId="2" xfId="0" applyNumberFormat="1" applyFont="1" applyFill="1" applyBorder="1" applyAlignment="1">
      <alignment horizontal="center" vertical="center"/>
    </xf>
    <xf numFmtId="1" fontId="31" fillId="6" borderId="6" xfId="1" applyNumberFormat="1" applyFont="1" applyFill="1" applyBorder="1" applyAlignment="1" applyProtection="1">
      <alignment horizontal="center" vertical="center"/>
    </xf>
    <xf numFmtId="0" fontId="28" fillId="6" borderId="2" xfId="0" applyNumberFormat="1" applyFont="1" applyFill="1" applyBorder="1" applyAlignment="1">
      <alignment horizontal="center" vertical="center"/>
    </xf>
    <xf numFmtId="1" fontId="2" fillId="6" borderId="6" xfId="0" applyNumberFormat="1" applyFont="1" applyFill="1" applyBorder="1" applyAlignment="1">
      <alignment horizontal="center" vertical="center"/>
    </xf>
    <xf numFmtId="0" fontId="3" fillId="6" borderId="0" xfId="0" applyFont="1" applyFill="1" applyAlignment="1"/>
    <xf numFmtId="0" fontId="3" fillId="0" borderId="2" xfId="0" applyFont="1" applyFill="1" applyBorder="1">
      <alignment vertical="center"/>
    </xf>
    <xf numFmtId="0" fontId="3" fillId="0" borderId="2" xfId="0" applyFont="1" applyFill="1" applyBorder="1" applyAlignment="1">
      <alignment horizontal="center" vertical="center"/>
    </xf>
    <xf numFmtId="2" fontId="3" fillId="0" borderId="2"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2" fontId="35"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2" fillId="0" borderId="2" xfId="0" applyFont="1" applyFill="1" applyBorder="1">
      <alignment vertical="center"/>
    </xf>
    <xf numFmtId="2" fontId="2" fillId="0" borderId="2" xfId="0" applyNumberFormat="1"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vertical="center" wrapText="1"/>
    </xf>
    <xf numFmtId="0" fontId="7" fillId="0" borderId="0" xfId="0" applyFont="1" applyAlignment="1"/>
    <xf numFmtId="0" fontId="1" fillId="6" borderId="0" xfId="0" applyFont="1" applyFill="1" applyAlignment="1">
      <alignment vertical="top"/>
    </xf>
    <xf numFmtId="2" fontId="31" fillId="6" borderId="2" xfId="1" applyNumberFormat="1" applyFont="1" applyFill="1" applyBorder="1" applyAlignment="1" applyProtection="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6" borderId="6"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0" borderId="0" xfId="0" applyFont="1" applyBorder="1" applyAlignment="1"/>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Border="1" applyAlignment="1">
      <alignment horizontal="center"/>
    </xf>
    <xf numFmtId="0" fontId="2" fillId="6" borderId="0" xfId="0" applyFont="1" applyFill="1" applyBorder="1" applyAlignment="1"/>
    <xf numFmtId="0" fontId="3" fillId="6" borderId="0" xfId="0" applyFont="1" applyFill="1" applyBorder="1" applyAlignment="1">
      <alignment horizontal="center"/>
    </xf>
    <xf numFmtId="0" fontId="3" fillId="6" borderId="18" xfId="0" applyFont="1" applyFill="1" applyBorder="1" applyAlignment="1">
      <alignment horizontal="center" vertical="center"/>
    </xf>
    <xf numFmtId="0" fontId="1" fillId="0" borderId="0" xfId="0" applyFont="1" applyBorder="1" applyAlignment="1"/>
    <xf numFmtId="0" fontId="1" fillId="0" borderId="0" xfId="0" applyFont="1" applyBorder="1" applyAlignment="1">
      <alignment horizontal="center" vertical="center"/>
    </xf>
    <xf numFmtId="0" fontId="1" fillId="0" borderId="18" xfId="0" applyFont="1" applyBorder="1" applyAlignment="1">
      <alignment horizontal="center" vertical="center"/>
    </xf>
    <xf numFmtId="1" fontId="31" fillId="6" borderId="2" xfId="1" applyNumberFormat="1" applyFont="1" applyFill="1" applyBorder="1" applyAlignment="1" applyProtection="1">
      <alignment horizontal="center" vertical="center"/>
    </xf>
    <xf numFmtId="1" fontId="2" fillId="6" borderId="2" xfId="0" applyNumberFormat="1" applyFont="1" applyFill="1" applyBorder="1" applyAlignment="1">
      <alignment horizontal="center" vertical="center"/>
    </xf>
    <xf numFmtId="0" fontId="31" fillId="0" borderId="0" xfId="0" applyFont="1">
      <alignment vertical="center"/>
    </xf>
    <xf numFmtId="49" fontId="3" fillId="6" borderId="2" xfId="0" applyNumberFormat="1" applyFont="1" applyFill="1" applyBorder="1" applyAlignment="1">
      <alignment horizontal="center" vertical="center"/>
    </xf>
    <xf numFmtId="0" fontId="3" fillId="6" borderId="8" xfId="0" applyFont="1" applyFill="1" applyBorder="1" applyAlignment="1">
      <alignment horizontal="left" vertical="center"/>
    </xf>
    <xf numFmtId="0" fontId="3" fillId="0" borderId="4" xfId="0" applyFont="1" applyFill="1" applyBorder="1" applyAlignment="1">
      <alignment horizontal="center" vertical="center"/>
    </xf>
    <xf numFmtId="2" fontId="1" fillId="6" borderId="0" xfId="0" applyNumberFormat="1" applyFont="1" applyFill="1" applyAlignment="1">
      <alignment horizontal="center" vertical="center" wrapText="1"/>
    </xf>
    <xf numFmtId="0" fontId="2" fillId="6" borderId="8" xfId="0" applyFont="1" applyFill="1" applyBorder="1" applyAlignment="1">
      <alignment horizontal="center" vertical="center"/>
    </xf>
    <xf numFmtId="0" fontId="2" fillId="6" borderId="8" xfId="0" applyFont="1" applyFill="1" applyBorder="1">
      <alignment vertical="center"/>
    </xf>
    <xf numFmtId="0" fontId="34" fillId="6" borderId="8" xfId="1" applyNumberFormat="1" applyFont="1" applyFill="1" applyBorder="1" applyAlignment="1" applyProtection="1">
      <alignment horizontal="center" vertical="center"/>
    </xf>
    <xf numFmtId="2" fontId="34" fillId="6" borderId="8" xfId="1" applyNumberFormat="1" applyFont="1" applyFill="1" applyBorder="1" applyAlignment="1" applyProtection="1">
      <alignment horizontal="center" vertical="center"/>
    </xf>
    <xf numFmtId="0" fontId="4"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lignment vertical="center"/>
    </xf>
    <xf numFmtId="0" fontId="8" fillId="0" borderId="0" xfId="0" applyFont="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3" borderId="4" xfId="0" applyFont="1" applyFill="1" applyBorder="1" applyAlignment="1">
      <alignment horizontal="center"/>
    </xf>
    <xf numFmtId="0" fontId="7" fillId="3" borderId="3" xfId="0" applyFont="1" applyFill="1" applyBorder="1" applyAlignment="1">
      <alignment horizontal="center"/>
    </xf>
    <xf numFmtId="0" fontId="8" fillId="0" borderId="2" xfId="0" applyFont="1" applyBorder="1" applyAlignment="1">
      <alignment horizontal="center" vertical="center" wrapText="1"/>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2" fontId="5"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4" fillId="0" borderId="12" xfId="0" applyFont="1" applyBorder="1" applyAlignment="1">
      <alignment horizontal="center"/>
    </xf>
    <xf numFmtId="0" fontId="4" fillId="0" borderId="1" xfId="0" applyFont="1" applyBorder="1" applyAlignment="1">
      <alignment horizontal="center"/>
    </xf>
    <xf numFmtId="0" fontId="2" fillId="0" borderId="2" xfId="0" applyFont="1" applyBorder="1" applyAlignment="1">
      <alignment horizontal="center"/>
    </xf>
    <xf numFmtId="49" fontId="2" fillId="0" borderId="2" xfId="0" applyNumberFormat="1" applyFont="1" applyBorder="1" applyAlignment="1">
      <alignment horizont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0" borderId="2" xfId="0" applyFont="1" applyBorder="1" applyAlignment="1">
      <alignment horizontal="center" wrapText="1"/>
    </xf>
    <xf numFmtId="0" fontId="2" fillId="3" borderId="0" xfId="0" applyFont="1" applyFill="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0" applyFont="1" applyFill="1" applyAlignment="1">
      <alignment horizontal="center"/>
    </xf>
    <xf numFmtId="0" fontId="8" fillId="2" borderId="2" xfId="0" applyFont="1" applyFill="1" applyBorder="1" applyAlignment="1">
      <alignment horizontal="right"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2" xfId="0" applyFont="1" applyBorder="1" applyAlignment="1">
      <alignment horizontal="center"/>
    </xf>
    <xf numFmtId="0" fontId="8" fillId="2" borderId="8"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7" fillId="0" borderId="0" xfId="0" applyFont="1" applyAlignment="1">
      <alignment horizontal="center"/>
    </xf>
    <xf numFmtId="0" fontId="27" fillId="0" borderId="2" xfId="0" applyFont="1" applyBorder="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wrapText="1"/>
    </xf>
    <xf numFmtId="0" fontId="29" fillId="0" borderId="12" xfId="0" applyFont="1" applyBorder="1" applyAlignment="1">
      <alignment horizontal="center"/>
    </xf>
    <xf numFmtId="0" fontId="29" fillId="0" borderId="1" xfId="0" applyFont="1" applyBorder="1" applyAlignment="1">
      <alignment horizontal="center" vertical="center"/>
    </xf>
    <xf numFmtId="0" fontId="27" fillId="2" borderId="0" xfId="0" applyFont="1" applyFill="1" applyAlignment="1">
      <alignment horizontal="center"/>
    </xf>
    <xf numFmtId="0" fontId="8"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35" fillId="0" borderId="12" xfId="0" applyFont="1" applyBorder="1" applyAlignment="1">
      <alignment horizontal="center"/>
    </xf>
    <xf numFmtId="0" fontId="35" fillId="0" borderId="19" xfId="0" applyFont="1" applyBorder="1" applyAlignment="1">
      <alignment horizontal="center"/>
    </xf>
    <xf numFmtId="0" fontId="40" fillId="0" borderId="1" xfId="0" applyFont="1" applyBorder="1" applyAlignment="1">
      <alignment horizontal="center"/>
    </xf>
    <xf numFmtId="0" fontId="40" fillId="0" borderId="10" xfId="0" applyFont="1" applyBorder="1" applyAlignment="1">
      <alignment horizont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35" fillId="0" borderId="4" xfId="0" applyFont="1" applyBorder="1" applyAlignment="1">
      <alignment horizontal="center"/>
    </xf>
    <xf numFmtId="0" fontId="35" fillId="0" borderId="3" xfId="0" applyFont="1" applyBorder="1" applyAlignment="1">
      <alignment horizontal="center"/>
    </xf>
    <xf numFmtId="0" fontId="35" fillId="0" borderId="7" xfId="0" applyFont="1" applyBorder="1" applyAlignment="1">
      <alignment horizontal="center"/>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35" fillId="6" borderId="12" xfId="0" applyFont="1" applyFill="1" applyBorder="1" applyAlignment="1">
      <alignment horizontal="center"/>
    </xf>
    <xf numFmtId="0" fontId="35" fillId="6" borderId="19" xfId="0" applyFont="1" applyFill="1" applyBorder="1" applyAlignment="1">
      <alignment horizontal="center"/>
    </xf>
    <xf numFmtId="0" fontId="40" fillId="6" borderId="1" xfId="0" applyFont="1" applyFill="1" applyBorder="1" applyAlignment="1">
      <alignment horizontal="center"/>
    </xf>
    <xf numFmtId="0" fontId="40" fillId="6" borderId="10" xfId="0" applyFont="1" applyFill="1" applyBorder="1" applyAlignment="1">
      <alignment horizontal="center"/>
    </xf>
    <xf numFmtId="0" fontId="2" fillId="6" borderId="6"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8" xfId="0" applyFont="1" applyFill="1" applyBorder="1" applyAlignment="1">
      <alignment horizontal="center" vertical="center"/>
    </xf>
    <xf numFmtId="49" fontId="2" fillId="6" borderId="6" xfId="0" applyNumberFormat="1" applyFont="1" applyFill="1" applyBorder="1" applyAlignment="1">
      <alignment horizontal="center" vertical="center" wrapText="1"/>
    </xf>
    <xf numFmtId="49" fontId="2" fillId="6" borderId="16" xfId="0" applyNumberFormat="1" applyFont="1" applyFill="1" applyBorder="1" applyAlignment="1">
      <alignment horizontal="center" vertical="center" wrapText="1"/>
    </xf>
    <xf numFmtId="49" fontId="2" fillId="6" borderId="8" xfId="0" applyNumberFormat="1" applyFont="1" applyFill="1" applyBorder="1" applyAlignment="1">
      <alignment horizontal="center" vertical="center" wrapText="1"/>
    </xf>
    <xf numFmtId="0" fontId="35" fillId="6" borderId="4" xfId="0" applyFont="1" applyFill="1" applyBorder="1" applyAlignment="1">
      <alignment horizontal="center"/>
    </xf>
    <xf numFmtId="0" fontId="35" fillId="6" borderId="3" xfId="0" applyFont="1" applyFill="1" applyBorder="1" applyAlignment="1">
      <alignment horizontal="center"/>
    </xf>
    <xf numFmtId="0" fontId="35" fillId="6" borderId="7" xfId="0" applyFont="1" applyFill="1" applyBorder="1" applyAlignment="1">
      <alignment horizontal="center"/>
    </xf>
    <xf numFmtId="0" fontId="2" fillId="6" borderId="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12" xfId="0" applyFont="1" applyBorder="1" applyAlignment="1">
      <alignment horizontal="center"/>
    </xf>
    <xf numFmtId="0" fontId="2" fillId="0" borderId="19"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xf>
    <xf numFmtId="0" fontId="1" fillId="0" borderId="0" xfId="0" applyFont="1" applyBorder="1" applyAlignment="1">
      <alignment horizontal="center"/>
    </xf>
    <xf numFmtId="0" fontId="1" fillId="0" borderId="18" xfId="0" applyFont="1" applyBorder="1" applyAlignment="1">
      <alignment horizontal="center"/>
    </xf>
    <xf numFmtId="0" fontId="1" fillId="0" borderId="0" xfId="0" applyFont="1" applyBorder="1" applyAlignment="1">
      <alignment horizontal="center" wrapText="1"/>
    </xf>
    <xf numFmtId="0" fontId="1" fillId="0" borderId="18" xfId="0" applyFont="1" applyBorder="1" applyAlignment="1">
      <alignment horizontal="center" wrapText="1"/>
    </xf>
    <xf numFmtId="0" fontId="1" fillId="6" borderId="2" xfId="0" applyFont="1" applyFill="1" applyBorder="1" applyAlignment="1">
      <alignment horizontal="center" vertical="center" wrapText="1"/>
    </xf>
    <xf numFmtId="0" fontId="26" fillId="6" borderId="0" xfId="0" applyFont="1" applyFill="1" applyAlignment="1">
      <alignment vertical="top"/>
    </xf>
  </cellXfs>
  <cellStyles count="3">
    <cellStyle name="Вывод" xfId="2"/>
    <cellStyle name="Нейтральный"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46" Type="http://www.wps.cn/officeDocument/2020/cellImage" Target="NUL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46"/>
  <sheetViews>
    <sheetView topLeftCell="A38" workbookViewId="0">
      <selection activeCell="A38" sqref="A1:XFD1048576"/>
    </sheetView>
  </sheetViews>
  <sheetFormatPr defaultColWidth="9.140625" defaultRowHeight="16.5"/>
  <cols>
    <col min="1" max="1" width="33.42578125" style="1"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3.42578125" style="2" customWidth="1"/>
    <col min="9" max="9" width="15.28515625" style="2" customWidth="1"/>
    <col min="10" max="16384" width="9.140625" style="3"/>
  </cols>
  <sheetData>
    <row r="1" spans="1:12" hidden="1">
      <c r="A1" s="4"/>
      <c r="B1" s="5"/>
      <c r="C1" s="6"/>
      <c r="D1" s="6"/>
      <c r="E1" s="6"/>
      <c r="F1" s="6"/>
      <c r="G1" s="6"/>
      <c r="H1" s="6"/>
      <c r="I1" s="6"/>
    </row>
    <row r="2" spans="1:12" ht="21" customHeight="1">
      <c r="A2" s="361" t="s">
        <v>43</v>
      </c>
      <c r="B2" s="361"/>
      <c r="C2" s="361"/>
      <c r="D2" s="361"/>
      <c r="E2" s="361"/>
      <c r="F2" s="361"/>
      <c r="G2" s="361"/>
      <c r="H2" s="361"/>
      <c r="I2" s="361"/>
    </row>
    <row r="3" spans="1:12" ht="25.5" customHeight="1">
      <c r="A3" s="4"/>
      <c r="B3" s="7"/>
      <c r="C3" s="365" t="s">
        <v>0</v>
      </c>
      <c r="D3" s="365"/>
      <c r="E3" s="365"/>
      <c r="F3" s="365"/>
      <c r="G3" s="365"/>
      <c r="H3" s="6"/>
      <c r="I3" s="6"/>
    </row>
    <row r="4" spans="1:12" s="8" customFormat="1">
      <c r="A4" s="366" t="s">
        <v>1</v>
      </c>
      <c r="B4" s="363" t="s">
        <v>2</v>
      </c>
      <c r="C4" s="363" t="s">
        <v>3</v>
      </c>
      <c r="D4" s="364" t="s">
        <v>4</v>
      </c>
      <c r="E4" s="364" t="s">
        <v>5</v>
      </c>
      <c r="F4" s="362" t="s">
        <v>6</v>
      </c>
      <c r="G4" s="364" t="s">
        <v>7</v>
      </c>
      <c r="H4" s="362" t="s">
        <v>8</v>
      </c>
      <c r="I4" s="362" t="s">
        <v>9</v>
      </c>
    </row>
    <row r="5" spans="1:12" s="8" customFormat="1" ht="7.5" customHeight="1">
      <c r="A5" s="366"/>
      <c r="B5" s="363"/>
      <c r="C5" s="363"/>
      <c r="D5" s="364"/>
      <c r="E5" s="364"/>
      <c r="F5" s="362"/>
      <c r="G5" s="364"/>
      <c r="H5" s="362"/>
      <c r="I5" s="362"/>
    </row>
    <row r="6" spans="1:12" s="8" customFormat="1">
      <c r="A6" s="366"/>
      <c r="B6" s="9" t="s">
        <v>10</v>
      </c>
      <c r="C6" s="363"/>
      <c r="D6" s="10" t="s">
        <v>10</v>
      </c>
      <c r="E6" s="10" t="s">
        <v>10</v>
      </c>
      <c r="F6" s="11" t="s">
        <v>10</v>
      </c>
      <c r="G6" s="10" t="s">
        <v>11</v>
      </c>
      <c r="H6" s="362"/>
      <c r="I6" s="362"/>
    </row>
    <row r="7" spans="1:12" s="12" customFormat="1" ht="39.75" customHeight="1">
      <c r="A7" s="13" t="s">
        <v>28</v>
      </c>
      <c r="B7" s="14" t="s">
        <v>29</v>
      </c>
      <c r="C7" s="15">
        <f t="shared" ref="C7:C12" si="0">C30</f>
        <v>33.299999999999997</v>
      </c>
      <c r="D7" s="14">
        <v>5.2</v>
      </c>
      <c r="E7" s="14">
        <v>10.8</v>
      </c>
      <c r="F7" s="14">
        <v>30</v>
      </c>
      <c r="G7" s="16">
        <v>220</v>
      </c>
      <c r="H7" s="17" t="s">
        <v>30</v>
      </c>
      <c r="I7" s="18" t="s">
        <v>31</v>
      </c>
    </row>
    <row r="8" spans="1:12" s="2" customFormat="1" ht="24.75" customHeight="1">
      <c r="A8" s="19" t="s">
        <v>32</v>
      </c>
      <c r="B8" s="18">
        <v>20</v>
      </c>
      <c r="C8" s="15">
        <f t="shared" si="0"/>
        <v>11.77</v>
      </c>
      <c r="D8" s="15">
        <v>5.12</v>
      </c>
      <c r="E8" s="15">
        <v>5.22</v>
      </c>
      <c r="F8" s="15">
        <v>0</v>
      </c>
      <c r="G8" s="15">
        <v>68.599999999999994</v>
      </c>
      <c r="H8" s="18" t="s">
        <v>12</v>
      </c>
      <c r="I8" s="18" t="s">
        <v>13</v>
      </c>
    </row>
    <row r="9" spans="1:12" ht="22.5" customHeight="1">
      <c r="A9" s="19" t="s">
        <v>14</v>
      </c>
      <c r="B9" s="20">
        <v>10</v>
      </c>
      <c r="C9" s="15">
        <f t="shared" si="0"/>
        <v>5.34</v>
      </c>
      <c r="D9" s="15">
        <v>0.1</v>
      </c>
      <c r="E9" s="15">
        <v>7.3</v>
      </c>
      <c r="F9" s="15">
        <v>0.1</v>
      </c>
      <c r="G9" s="15">
        <v>66.099999999999994</v>
      </c>
      <c r="H9" s="18" t="s">
        <v>12</v>
      </c>
      <c r="I9" s="18" t="s">
        <v>15</v>
      </c>
    </row>
    <row r="10" spans="1:12" ht="24" customHeight="1">
      <c r="A10" s="19" t="s">
        <v>16</v>
      </c>
      <c r="B10" s="18">
        <v>40</v>
      </c>
      <c r="C10" s="15">
        <f t="shared" si="0"/>
        <v>4.7</v>
      </c>
      <c r="D10" s="15">
        <v>2.8</v>
      </c>
      <c r="E10" s="15">
        <v>0.8</v>
      </c>
      <c r="F10" s="15">
        <v>20</v>
      </c>
      <c r="G10" s="15">
        <v>105.6</v>
      </c>
      <c r="H10" s="18" t="s">
        <v>17</v>
      </c>
      <c r="I10" s="18">
        <v>125</v>
      </c>
    </row>
    <row r="11" spans="1:12" ht="35.25" customHeight="1">
      <c r="A11" s="13" t="str">
        <f>A34</f>
        <v>Кондитерские изделия (Зефир)</v>
      </c>
      <c r="B11" s="14">
        <v>55</v>
      </c>
      <c r="C11" s="15">
        <f t="shared" si="0"/>
        <v>12.17</v>
      </c>
      <c r="D11" s="14">
        <v>4</v>
      </c>
      <c r="E11" s="14">
        <v>18</v>
      </c>
      <c r="F11" s="14">
        <v>65</v>
      </c>
      <c r="G11" s="14">
        <v>122</v>
      </c>
      <c r="H11" s="17" t="s">
        <v>266</v>
      </c>
      <c r="I11" s="18"/>
    </row>
    <row r="12" spans="1:12" ht="33">
      <c r="A12" s="21" t="s">
        <v>63</v>
      </c>
      <c r="B12" s="18">
        <v>200</v>
      </c>
      <c r="C12" s="15">
        <f t="shared" si="0"/>
        <v>5.74</v>
      </c>
      <c r="D12" s="15">
        <v>0.3</v>
      </c>
      <c r="E12" s="15">
        <v>0</v>
      </c>
      <c r="F12" s="15">
        <v>7.48</v>
      </c>
      <c r="G12" s="15">
        <v>28.55</v>
      </c>
      <c r="H12" s="18" t="s">
        <v>12</v>
      </c>
      <c r="I12" s="18" t="s">
        <v>64</v>
      </c>
      <c r="J12" s="22"/>
      <c r="K12" s="23"/>
      <c r="L12" s="24"/>
    </row>
    <row r="13" spans="1:12" ht="20.25" customHeight="1">
      <c r="A13" s="25" t="s">
        <v>18</v>
      </c>
      <c r="B13" s="26"/>
      <c r="C13" s="26">
        <f>SUM(C7:C12)</f>
        <v>73.02</v>
      </c>
      <c r="D13" s="26">
        <f>SUM(D7:D12)</f>
        <v>17.52</v>
      </c>
      <c r="E13" s="26">
        <f>SUM(E7:E12)</f>
        <v>42.120000000000005</v>
      </c>
      <c r="F13" s="26">
        <f>SUM(F7:F12)</f>
        <v>122.58</v>
      </c>
      <c r="G13" s="26">
        <f>SUM(G7:G12)</f>
        <v>610.85</v>
      </c>
      <c r="H13" s="10"/>
      <c r="I13" s="10"/>
    </row>
    <row r="14" spans="1:12" ht="21" customHeight="1">
      <c r="A14" s="360" t="s">
        <v>19</v>
      </c>
      <c r="B14" s="360"/>
      <c r="C14" s="360"/>
      <c r="D14" s="360"/>
      <c r="E14" s="360"/>
      <c r="F14" s="360"/>
      <c r="G14" s="360"/>
      <c r="H14" s="360"/>
      <c r="I14" s="360"/>
    </row>
    <row r="15" spans="1:12" s="8" customFormat="1" ht="31.5" customHeight="1">
      <c r="A15" s="21" t="s">
        <v>36</v>
      </c>
      <c r="B15" s="18">
        <v>60</v>
      </c>
      <c r="C15" s="15">
        <v>5</v>
      </c>
      <c r="D15" s="15">
        <v>1</v>
      </c>
      <c r="E15" s="15">
        <v>6.1</v>
      </c>
      <c r="F15" s="15">
        <v>5.8</v>
      </c>
      <c r="G15" s="15">
        <v>81.5</v>
      </c>
      <c r="H15" s="18" t="s">
        <v>12</v>
      </c>
      <c r="I15" s="18" t="s">
        <v>37</v>
      </c>
    </row>
    <row r="16" spans="1:12" ht="35.25" customHeight="1">
      <c r="A16" s="21" t="s">
        <v>177</v>
      </c>
      <c r="B16" s="18">
        <v>250</v>
      </c>
      <c r="C16" s="15">
        <v>15</v>
      </c>
      <c r="D16" s="15">
        <v>3.49</v>
      </c>
      <c r="E16" s="15">
        <v>6.42</v>
      </c>
      <c r="F16" s="15">
        <v>9.1999999999999993</v>
      </c>
      <c r="G16" s="27">
        <v>104.4</v>
      </c>
      <c r="H16" s="18" t="s">
        <v>12</v>
      </c>
      <c r="I16" s="18" t="s">
        <v>52</v>
      </c>
    </row>
    <row r="17" spans="1:9" ht="27" customHeight="1">
      <c r="A17" s="28" t="s">
        <v>38</v>
      </c>
      <c r="B17" s="20">
        <v>180</v>
      </c>
      <c r="C17" s="15">
        <v>10</v>
      </c>
      <c r="D17" s="15">
        <v>4.32</v>
      </c>
      <c r="E17" s="15">
        <v>6.48</v>
      </c>
      <c r="F17" s="15">
        <v>43.7</v>
      </c>
      <c r="G17" s="15">
        <v>250.44</v>
      </c>
      <c r="H17" s="18" t="s">
        <v>12</v>
      </c>
      <c r="I17" s="18" t="s">
        <v>39</v>
      </c>
    </row>
    <row r="18" spans="1:9" ht="24" customHeight="1">
      <c r="A18" s="19" t="s">
        <v>55</v>
      </c>
      <c r="B18" s="18">
        <v>90</v>
      </c>
      <c r="C18" s="15">
        <v>35</v>
      </c>
      <c r="D18" s="15">
        <v>17.28</v>
      </c>
      <c r="E18" s="15">
        <v>3.96</v>
      </c>
      <c r="F18" s="15">
        <v>12.12</v>
      </c>
      <c r="G18" s="15">
        <v>152.4</v>
      </c>
      <c r="H18" s="18" t="s">
        <v>56</v>
      </c>
      <c r="I18" s="18">
        <v>500</v>
      </c>
    </row>
    <row r="19" spans="1:9" ht="25.5" customHeight="1">
      <c r="A19" s="19" t="s">
        <v>23</v>
      </c>
      <c r="B19" s="29">
        <v>200</v>
      </c>
      <c r="C19" s="30">
        <v>5</v>
      </c>
      <c r="D19" s="30">
        <v>0.6</v>
      </c>
      <c r="E19" s="30">
        <v>0</v>
      </c>
      <c r="F19" s="30">
        <v>22.8</v>
      </c>
      <c r="G19" s="30">
        <v>93.2</v>
      </c>
      <c r="H19" s="18" t="s">
        <v>12</v>
      </c>
      <c r="I19" s="29" t="s">
        <v>24</v>
      </c>
    </row>
    <row r="20" spans="1:9" ht="33">
      <c r="A20" s="21" t="s">
        <v>25</v>
      </c>
      <c r="B20" s="31">
        <v>80</v>
      </c>
      <c r="C20" s="32">
        <v>1.5</v>
      </c>
      <c r="D20" s="32">
        <v>6.5</v>
      </c>
      <c r="E20" s="32">
        <v>0.8</v>
      </c>
      <c r="F20" s="32">
        <v>33.799999999999997</v>
      </c>
      <c r="G20" s="32">
        <v>177.6</v>
      </c>
      <c r="H20" s="33" t="s">
        <v>26</v>
      </c>
      <c r="I20" s="31">
        <v>13003</v>
      </c>
    </row>
    <row r="21" spans="1:9" ht="30.75" customHeight="1">
      <c r="A21" s="21" t="s">
        <v>41</v>
      </c>
      <c r="B21" s="18">
        <v>30</v>
      </c>
      <c r="C21" s="15">
        <v>1.5</v>
      </c>
      <c r="D21" s="15">
        <v>2.4</v>
      </c>
      <c r="E21" s="15">
        <v>0.3</v>
      </c>
      <c r="F21" s="15">
        <v>14.6</v>
      </c>
      <c r="G21" s="15">
        <v>72.599999999999994</v>
      </c>
      <c r="H21" s="34" t="s">
        <v>26</v>
      </c>
      <c r="I21" s="31">
        <v>13002</v>
      </c>
    </row>
    <row r="22" spans="1:9" ht="19.5" customHeight="1">
      <c r="A22" s="35" t="s">
        <v>27</v>
      </c>
      <c r="B22" s="36"/>
      <c r="C22" s="37">
        <f>SUM(C15:C21)</f>
        <v>73</v>
      </c>
      <c r="D22" s="37">
        <f>SUM(D15:D21)</f>
        <v>35.590000000000003</v>
      </c>
      <c r="E22" s="37">
        <f>SUM(E15:E21)</f>
        <v>24.060000000000002</v>
      </c>
      <c r="F22" s="37">
        <f>SUM(F15:F21)</f>
        <v>142.02000000000001</v>
      </c>
      <c r="G22" s="37">
        <f>SUM(G15:G21)</f>
        <v>932.1400000000001</v>
      </c>
      <c r="H22" s="38"/>
      <c r="I22" s="38"/>
    </row>
    <row r="23" spans="1:9" ht="21.75" customHeight="1">
      <c r="A23" s="39" t="s">
        <v>42</v>
      </c>
      <c r="B23" s="16"/>
      <c r="C23" s="40">
        <f>C13+C22</f>
        <v>146.01999999999998</v>
      </c>
      <c r="D23" s="40">
        <f>D13+D22</f>
        <v>53.11</v>
      </c>
      <c r="E23" s="40">
        <f>E13+E22</f>
        <v>66.180000000000007</v>
      </c>
      <c r="F23" s="40">
        <f>F13+F22</f>
        <v>264.60000000000002</v>
      </c>
      <c r="G23" s="40">
        <f>G13+G22</f>
        <v>1542.9900000000002</v>
      </c>
      <c r="H23" s="16"/>
      <c r="I23" s="16"/>
    </row>
    <row r="24" spans="1:9">
      <c r="A24" s="4"/>
      <c r="B24" s="5"/>
      <c r="C24" s="6"/>
      <c r="D24" s="6"/>
      <c r="E24" s="6"/>
      <c r="F24" s="6"/>
      <c r="G24" s="6"/>
      <c r="H24" s="6"/>
      <c r="I24" s="6"/>
    </row>
    <row r="25" spans="1:9">
      <c r="A25" s="361" t="s">
        <v>44</v>
      </c>
      <c r="B25" s="361"/>
      <c r="C25" s="361"/>
      <c r="D25" s="361"/>
      <c r="E25" s="361"/>
      <c r="F25" s="361"/>
      <c r="G25" s="361"/>
      <c r="H25" s="361"/>
      <c r="I25" s="361"/>
    </row>
    <row r="26" spans="1:9">
      <c r="A26" s="4"/>
      <c r="B26" s="7"/>
      <c r="C26" s="365" t="s">
        <v>0</v>
      </c>
      <c r="D26" s="365"/>
      <c r="E26" s="365"/>
      <c r="F26" s="365"/>
      <c r="G26" s="365"/>
      <c r="H26" s="6"/>
      <c r="I26" s="6"/>
    </row>
    <row r="27" spans="1:9" s="8" customFormat="1">
      <c r="A27" s="366" t="s">
        <v>1</v>
      </c>
      <c r="B27" s="363" t="s">
        <v>2</v>
      </c>
      <c r="C27" s="363" t="s">
        <v>3</v>
      </c>
      <c r="D27" s="364" t="s">
        <v>4</v>
      </c>
      <c r="E27" s="364" t="s">
        <v>5</v>
      </c>
      <c r="F27" s="362" t="s">
        <v>6</v>
      </c>
      <c r="G27" s="364" t="s">
        <v>7</v>
      </c>
      <c r="H27" s="362" t="s">
        <v>8</v>
      </c>
      <c r="I27" s="362" t="s">
        <v>9</v>
      </c>
    </row>
    <row r="28" spans="1:9" s="8" customFormat="1">
      <c r="A28" s="366"/>
      <c r="B28" s="363"/>
      <c r="C28" s="363"/>
      <c r="D28" s="364"/>
      <c r="E28" s="364"/>
      <c r="F28" s="362"/>
      <c r="G28" s="364"/>
      <c r="H28" s="362"/>
      <c r="I28" s="362"/>
    </row>
    <row r="29" spans="1:9" s="8" customFormat="1">
      <c r="A29" s="366"/>
      <c r="B29" s="9" t="s">
        <v>10</v>
      </c>
      <c r="C29" s="363"/>
      <c r="D29" s="10" t="s">
        <v>10</v>
      </c>
      <c r="E29" s="10" t="s">
        <v>10</v>
      </c>
      <c r="F29" s="11" t="s">
        <v>10</v>
      </c>
      <c r="G29" s="10" t="s">
        <v>11</v>
      </c>
      <c r="H29" s="362"/>
      <c r="I29" s="362"/>
    </row>
    <row r="30" spans="1:9" ht="38.25">
      <c r="A30" s="13" t="s">
        <v>28</v>
      </c>
      <c r="B30" s="14" t="s">
        <v>45</v>
      </c>
      <c r="C30" s="15">
        <v>33.299999999999997</v>
      </c>
      <c r="D30" s="14">
        <v>5.34</v>
      </c>
      <c r="E30" s="14">
        <v>11.23</v>
      </c>
      <c r="F30" s="14">
        <v>35.01</v>
      </c>
      <c r="G30" s="16">
        <v>263</v>
      </c>
      <c r="H30" s="17" t="s">
        <v>30</v>
      </c>
      <c r="I30" s="18" t="s">
        <v>31</v>
      </c>
    </row>
    <row r="31" spans="1:9" ht="21" customHeight="1">
      <c r="A31" s="19" t="s">
        <v>32</v>
      </c>
      <c r="B31" s="18">
        <v>20</v>
      </c>
      <c r="C31" s="15">
        <v>11.77</v>
      </c>
      <c r="D31" s="15">
        <v>5.12</v>
      </c>
      <c r="E31" s="15">
        <v>5.22</v>
      </c>
      <c r="F31" s="15">
        <v>0</v>
      </c>
      <c r="G31" s="15">
        <v>68.599999999999994</v>
      </c>
      <c r="H31" s="18" t="s">
        <v>12</v>
      </c>
      <c r="I31" s="18" t="s">
        <v>13</v>
      </c>
    </row>
    <row r="32" spans="1:9" ht="23.25" customHeight="1">
      <c r="A32" s="19" t="s">
        <v>14</v>
      </c>
      <c r="B32" s="20">
        <v>10</v>
      </c>
      <c r="C32" s="15">
        <v>5.34</v>
      </c>
      <c r="D32" s="15">
        <v>0.1</v>
      </c>
      <c r="E32" s="15">
        <v>7.3</v>
      </c>
      <c r="F32" s="15">
        <v>0.1</v>
      </c>
      <c r="G32" s="15">
        <v>66.099999999999994</v>
      </c>
      <c r="H32" s="18" t="s">
        <v>12</v>
      </c>
      <c r="I32" s="18" t="s">
        <v>15</v>
      </c>
    </row>
    <row r="33" spans="1:12" ht="24.75" customHeight="1">
      <c r="A33" s="19" t="s">
        <v>16</v>
      </c>
      <c r="B33" s="18">
        <v>60</v>
      </c>
      <c r="C33" s="15">
        <v>4.7</v>
      </c>
      <c r="D33" s="15">
        <v>2.8</v>
      </c>
      <c r="E33" s="15">
        <v>0.8</v>
      </c>
      <c r="F33" s="15">
        <v>20</v>
      </c>
      <c r="G33" s="15">
        <v>105.6</v>
      </c>
      <c r="H33" s="18" t="s">
        <v>17</v>
      </c>
      <c r="I33" s="18">
        <v>125</v>
      </c>
    </row>
    <row r="34" spans="1:12" ht="22.5" customHeight="1">
      <c r="A34" s="13" t="s">
        <v>262</v>
      </c>
      <c r="B34" s="14">
        <v>55</v>
      </c>
      <c r="C34" s="15">
        <v>12.17</v>
      </c>
      <c r="D34" s="14">
        <v>4</v>
      </c>
      <c r="E34" s="14">
        <v>18</v>
      </c>
      <c r="F34" s="14">
        <v>65</v>
      </c>
      <c r="G34" s="14">
        <v>122</v>
      </c>
      <c r="H34" s="17" t="s">
        <v>266</v>
      </c>
      <c r="I34" s="18"/>
    </row>
    <row r="35" spans="1:12" ht="33">
      <c r="A35" s="21" t="s">
        <v>63</v>
      </c>
      <c r="B35" s="18">
        <v>200</v>
      </c>
      <c r="C35" s="15">
        <v>5.74</v>
      </c>
      <c r="D35" s="15">
        <v>0.3</v>
      </c>
      <c r="E35" s="15">
        <v>0</v>
      </c>
      <c r="F35" s="15">
        <v>7.48</v>
      </c>
      <c r="G35" s="15">
        <v>28.55</v>
      </c>
      <c r="H35" s="18" t="s">
        <v>12</v>
      </c>
      <c r="I35" s="18" t="s">
        <v>64</v>
      </c>
      <c r="J35" s="22"/>
      <c r="K35" s="23"/>
      <c r="L35" s="24"/>
    </row>
    <row r="36" spans="1:12">
      <c r="A36" s="25" t="s">
        <v>18</v>
      </c>
      <c r="B36" s="26"/>
      <c r="C36" s="26">
        <f>SUM(C30:C35)</f>
        <v>73.02</v>
      </c>
      <c r="D36" s="26">
        <f>SUM(D30:D35)</f>
        <v>17.66</v>
      </c>
      <c r="E36" s="26">
        <f>SUM(E30:E35)</f>
        <v>42.55</v>
      </c>
      <c r="F36" s="26">
        <f>SUM(F30:F35)</f>
        <v>127.59</v>
      </c>
      <c r="G36" s="26">
        <f>SUM(G30:G35)</f>
        <v>653.85</v>
      </c>
      <c r="H36" s="10"/>
      <c r="I36" s="10"/>
    </row>
    <row r="37" spans="1:12" ht="22.5" customHeight="1">
      <c r="A37" s="360" t="s">
        <v>19</v>
      </c>
      <c r="B37" s="360"/>
      <c r="C37" s="360"/>
      <c r="D37" s="360"/>
      <c r="E37" s="360"/>
      <c r="F37" s="360"/>
      <c r="G37" s="360"/>
      <c r="H37" s="360"/>
      <c r="I37" s="360"/>
    </row>
    <row r="38" spans="1:12" ht="33">
      <c r="A38" s="21" t="s">
        <v>36</v>
      </c>
      <c r="B38" s="18">
        <v>100</v>
      </c>
      <c r="C38" s="15">
        <f>C15</f>
        <v>5</v>
      </c>
      <c r="D38" s="15">
        <v>1.66</v>
      </c>
      <c r="E38" s="15">
        <v>10.130000000000001</v>
      </c>
      <c r="F38" s="15">
        <v>9.6300000000000008</v>
      </c>
      <c r="G38" s="15">
        <v>135.29</v>
      </c>
      <c r="H38" s="18" t="s">
        <v>12</v>
      </c>
      <c r="I38" s="18" t="s">
        <v>37</v>
      </c>
    </row>
    <row r="39" spans="1:12" ht="24.75" customHeight="1">
      <c r="A39" s="21" t="s">
        <v>177</v>
      </c>
      <c r="B39" s="18">
        <v>300</v>
      </c>
      <c r="C39" s="15">
        <f t="shared" ref="C39:C44" si="1">C16</f>
        <v>15</v>
      </c>
      <c r="D39" s="15">
        <v>3.49</v>
      </c>
      <c r="E39" s="15">
        <v>6.42</v>
      </c>
      <c r="F39" s="15">
        <v>9.1999999999999993</v>
      </c>
      <c r="G39" s="27">
        <v>104.4</v>
      </c>
      <c r="H39" s="18" t="s">
        <v>12</v>
      </c>
      <c r="I39" s="18" t="s">
        <v>52</v>
      </c>
    </row>
    <row r="40" spans="1:12" ht="23.25" customHeight="1">
      <c r="A40" s="28" t="s">
        <v>38</v>
      </c>
      <c r="B40" s="20">
        <v>180</v>
      </c>
      <c r="C40" s="15">
        <f t="shared" si="1"/>
        <v>10</v>
      </c>
      <c r="D40" s="15">
        <v>4.32</v>
      </c>
      <c r="E40" s="15">
        <v>6.48</v>
      </c>
      <c r="F40" s="15">
        <v>43.7</v>
      </c>
      <c r="G40" s="15">
        <v>250.44</v>
      </c>
      <c r="H40" s="18" t="s">
        <v>12</v>
      </c>
      <c r="I40" s="18" t="s">
        <v>39</v>
      </c>
    </row>
    <row r="41" spans="1:12" ht="26.25" customHeight="1">
      <c r="A41" s="19" t="s">
        <v>55</v>
      </c>
      <c r="B41" s="18">
        <v>90</v>
      </c>
      <c r="C41" s="15">
        <f t="shared" si="1"/>
        <v>35</v>
      </c>
      <c r="D41" s="15">
        <v>17.28</v>
      </c>
      <c r="E41" s="15">
        <v>3.96</v>
      </c>
      <c r="F41" s="15">
        <v>12.12</v>
      </c>
      <c r="G41" s="15">
        <v>152.4</v>
      </c>
      <c r="H41" s="18" t="s">
        <v>56</v>
      </c>
      <c r="I41" s="18">
        <v>500</v>
      </c>
    </row>
    <row r="42" spans="1:12" ht="23.25" customHeight="1">
      <c r="A42" s="19" t="s">
        <v>23</v>
      </c>
      <c r="B42" s="29">
        <v>200</v>
      </c>
      <c r="C42" s="15">
        <f t="shared" si="1"/>
        <v>5</v>
      </c>
      <c r="D42" s="30">
        <v>0.6</v>
      </c>
      <c r="E42" s="30">
        <v>0</v>
      </c>
      <c r="F42" s="30">
        <v>22.8</v>
      </c>
      <c r="G42" s="30">
        <v>93.2</v>
      </c>
      <c r="H42" s="18" t="s">
        <v>12</v>
      </c>
      <c r="I42" s="29" t="s">
        <v>24</v>
      </c>
    </row>
    <row r="43" spans="1:12" ht="30" customHeight="1">
      <c r="A43" s="21" t="s">
        <v>25</v>
      </c>
      <c r="B43" s="31">
        <v>80</v>
      </c>
      <c r="C43" s="15">
        <f t="shared" si="1"/>
        <v>1.5</v>
      </c>
      <c r="D43" s="32">
        <v>6.5</v>
      </c>
      <c r="E43" s="32">
        <v>0.8</v>
      </c>
      <c r="F43" s="32">
        <v>33.799999999999997</v>
      </c>
      <c r="G43" s="32">
        <v>177.6</v>
      </c>
      <c r="H43" s="33" t="s">
        <v>26</v>
      </c>
      <c r="I43" s="31">
        <v>13003</v>
      </c>
    </row>
    <row r="44" spans="1:12" ht="30.75" customHeight="1">
      <c r="A44" s="21" t="s">
        <v>41</v>
      </c>
      <c r="B44" s="18">
        <v>30</v>
      </c>
      <c r="C44" s="15">
        <f t="shared" si="1"/>
        <v>1.5</v>
      </c>
      <c r="D44" s="15">
        <v>2.4</v>
      </c>
      <c r="E44" s="15">
        <v>0.3</v>
      </c>
      <c r="F44" s="15">
        <v>14.6</v>
      </c>
      <c r="G44" s="15">
        <v>72.599999999999994</v>
      </c>
      <c r="H44" s="34" t="s">
        <v>26</v>
      </c>
      <c r="I44" s="31">
        <v>13002</v>
      </c>
    </row>
    <row r="45" spans="1:12" ht="21.75" customHeight="1">
      <c r="A45" s="35" t="s">
        <v>27</v>
      </c>
      <c r="B45" s="36"/>
      <c r="C45" s="37">
        <f>SUM(C38:C44)</f>
        <v>73</v>
      </c>
      <c r="D45" s="37">
        <f>SUM(D38:D44)</f>
        <v>36.25</v>
      </c>
      <c r="E45" s="37">
        <f>SUM(E38:E44)</f>
        <v>28.090000000000003</v>
      </c>
      <c r="F45" s="37">
        <f>SUM(F38:F44)</f>
        <v>145.85</v>
      </c>
      <c r="G45" s="37">
        <f>SUM(G38:G44)</f>
        <v>985.93000000000006</v>
      </c>
      <c r="H45" s="38"/>
      <c r="I45" s="38"/>
    </row>
    <row r="46" spans="1:12" ht="21.75" customHeight="1">
      <c r="A46" s="39" t="s">
        <v>42</v>
      </c>
      <c r="B46" s="16"/>
      <c r="C46" s="40">
        <f>C36+C45</f>
        <v>146.01999999999998</v>
      </c>
      <c r="D46" s="40">
        <f>D36+D45</f>
        <v>53.91</v>
      </c>
      <c r="E46" s="40">
        <f>E36+E45</f>
        <v>70.64</v>
      </c>
      <c r="F46" s="40">
        <f>F36+F45</f>
        <v>273.44</v>
      </c>
      <c r="G46" s="40">
        <f>G36+G45</f>
        <v>1639.7800000000002</v>
      </c>
      <c r="H46" s="16"/>
      <c r="I46" s="16"/>
    </row>
  </sheetData>
  <mergeCells count="24">
    <mergeCell ref="A2:I2"/>
    <mergeCell ref="A27:A29"/>
    <mergeCell ref="A4:A6"/>
    <mergeCell ref="H4:H6"/>
    <mergeCell ref="G4:G5"/>
    <mergeCell ref="E4:E5"/>
    <mergeCell ref="A14:I14"/>
    <mergeCell ref="C3:G3"/>
    <mergeCell ref="A37:I37"/>
    <mergeCell ref="A25:I25"/>
    <mergeCell ref="F4:F5"/>
    <mergeCell ref="C27:C29"/>
    <mergeCell ref="I4:I6"/>
    <mergeCell ref="D27:D28"/>
    <mergeCell ref="B4:B5"/>
    <mergeCell ref="B27:B28"/>
    <mergeCell ref="C26:G26"/>
    <mergeCell ref="C4:C6"/>
    <mergeCell ref="E27:E28"/>
    <mergeCell ref="G27:G28"/>
    <mergeCell ref="F27:F28"/>
    <mergeCell ref="I27:I29"/>
    <mergeCell ref="H27:H29"/>
    <mergeCell ref="D4:D5"/>
  </mergeCells>
  <pageMargins left="0.19685039370078741" right="0.19685039370078741" top="0.59055118110236227" bottom="0.19685039370078741" header="0.31496062992125984" footer="0.31496062992125984"/>
  <pageSetup paperSize="9" fitToWidth="0" fitToHeight="0" orientation="landscape"/>
</worksheet>
</file>

<file path=xl/worksheets/sheet10.xml><?xml version="1.0" encoding="utf-8"?>
<worksheet xmlns="http://schemas.openxmlformats.org/spreadsheetml/2006/main" xmlns:r="http://schemas.openxmlformats.org/officeDocument/2006/relationships">
  <dimension ref="A1:M42"/>
  <sheetViews>
    <sheetView topLeftCell="A34" workbookViewId="0">
      <selection activeCell="A34" sqref="A1:XFD1048576"/>
    </sheetView>
  </sheetViews>
  <sheetFormatPr defaultColWidth="9.140625" defaultRowHeight="16.5"/>
  <cols>
    <col min="1" max="1" width="31.85546875" style="3" customWidth="1"/>
    <col min="2" max="2" width="9" style="2" customWidth="1"/>
    <col min="3" max="3" width="8.42578125" style="2" customWidth="1"/>
    <col min="4" max="4" width="10.28515625" style="2" customWidth="1"/>
    <col min="5" max="5" width="10.42578125" style="2" customWidth="1"/>
    <col min="6" max="6" width="11.140625" style="2" customWidth="1"/>
    <col min="7" max="7" width="9.140625" style="2"/>
    <col min="8" max="8" width="38" style="2" customWidth="1"/>
    <col min="9" max="9" width="15.28515625" style="3" customWidth="1"/>
    <col min="10" max="10" width="0" style="85" hidden="1" customWidth="1"/>
    <col min="11" max="16384" width="9.140625" style="3"/>
  </cols>
  <sheetData>
    <row r="1" spans="1:13">
      <c r="A1" s="132"/>
      <c r="B1" s="5"/>
      <c r="C1" s="6"/>
      <c r="D1" s="6"/>
      <c r="E1" s="6"/>
      <c r="F1" s="6"/>
      <c r="G1" s="6"/>
      <c r="H1" s="6"/>
      <c r="I1" s="6"/>
    </row>
    <row r="2" spans="1:13" ht="21" customHeight="1">
      <c r="A2" s="402" t="s">
        <v>89</v>
      </c>
      <c r="B2" s="402"/>
      <c r="C2" s="402"/>
      <c r="D2" s="402"/>
      <c r="E2" s="402"/>
      <c r="F2" s="402"/>
      <c r="G2" s="402"/>
      <c r="H2" s="402"/>
      <c r="I2" s="402"/>
    </row>
    <row r="3" spans="1:13" ht="25.5" customHeight="1">
      <c r="A3" s="132"/>
      <c r="B3" s="7"/>
      <c r="C3" s="365" t="s">
        <v>0</v>
      </c>
      <c r="D3" s="365"/>
      <c r="E3" s="365"/>
      <c r="F3" s="365"/>
      <c r="G3" s="365"/>
      <c r="H3" s="6"/>
      <c r="I3" s="6"/>
    </row>
    <row r="4" spans="1:13">
      <c r="A4" s="364" t="s">
        <v>1</v>
      </c>
      <c r="B4" s="363" t="s">
        <v>2</v>
      </c>
      <c r="C4" s="363" t="s">
        <v>3</v>
      </c>
      <c r="D4" s="364" t="s">
        <v>4</v>
      </c>
      <c r="E4" s="364" t="s">
        <v>5</v>
      </c>
      <c r="F4" s="362" t="s">
        <v>6</v>
      </c>
      <c r="G4" s="364" t="s">
        <v>7</v>
      </c>
      <c r="H4" s="362" t="s">
        <v>8</v>
      </c>
      <c r="I4" s="362" t="s">
        <v>9</v>
      </c>
    </row>
    <row r="5" spans="1:13" ht="9.75" customHeight="1">
      <c r="A5" s="364"/>
      <c r="B5" s="363"/>
      <c r="C5" s="363"/>
      <c r="D5" s="364"/>
      <c r="E5" s="364"/>
      <c r="F5" s="362"/>
      <c r="G5" s="364"/>
      <c r="H5" s="362"/>
      <c r="I5" s="362"/>
    </row>
    <row r="6" spans="1:13">
      <c r="A6" s="364"/>
      <c r="B6" s="9" t="s">
        <v>10</v>
      </c>
      <c r="C6" s="363"/>
      <c r="D6" s="10" t="s">
        <v>10</v>
      </c>
      <c r="E6" s="10" t="s">
        <v>10</v>
      </c>
      <c r="F6" s="11" t="s">
        <v>10</v>
      </c>
      <c r="G6" s="10" t="s">
        <v>11</v>
      </c>
      <c r="H6" s="362"/>
      <c r="I6" s="362"/>
    </row>
    <row r="7" spans="1:13" s="12" customFormat="1" ht="27" customHeight="1">
      <c r="A7" s="134" t="s">
        <v>90</v>
      </c>
      <c r="B7" s="20">
        <v>200</v>
      </c>
      <c r="C7" s="15">
        <v>42.18</v>
      </c>
      <c r="D7" s="15">
        <v>12.7</v>
      </c>
      <c r="E7" s="15">
        <v>11.7</v>
      </c>
      <c r="F7" s="15">
        <v>41.9</v>
      </c>
      <c r="G7" s="15">
        <v>299</v>
      </c>
      <c r="H7" s="174" t="s">
        <v>267</v>
      </c>
      <c r="I7" s="18">
        <v>291</v>
      </c>
      <c r="J7" s="133" t="s">
        <v>35</v>
      </c>
    </row>
    <row r="8" spans="1:13" s="8" customFormat="1" ht="40.5" customHeight="1">
      <c r="A8" s="175" t="s">
        <v>51</v>
      </c>
      <c r="B8" s="18">
        <v>100</v>
      </c>
      <c r="C8" s="15">
        <v>8.6300000000000008</v>
      </c>
      <c r="D8" s="15">
        <v>0.6</v>
      </c>
      <c r="E8" s="15">
        <v>3.1</v>
      </c>
      <c r="F8" s="15">
        <v>1.8</v>
      </c>
      <c r="G8" s="15">
        <v>37.6</v>
      </c>
      <c r="H8" s="18" t="s">
        <v>12</v>
      </c>
      <c r="I8" s="18" t="s">
        <v>22</v>
      </c>
      <c r="J8" s="2" t="s">
        <v>35</v>
      </c>
    </row>
    <row r="9" spans="1:13" ht="33">
      <c r="A9" s="21" t="s">
        <v>63</v>
      </c>
      <c r="B9" s="18">
        <v>200</v>
      </c>
      <c r="C9" s="15">
        <v>5.74</v>
      </c>
      <c r="D9" s="15">
        <v>0.3</v>
      </c>
      <c r="E9" s="15">
        <v>0</v>
      </c>
      <c r="F9" s="15">
        <v>7.48</v>
      </c>
      <c r="G9" s="15">
        <v>28.55</v>
      </c>
      <c r="H9" s="18" t="s">
        <v>12</v>
      </c>
      <c r="I9" s="18" t="s">
        <v>64</v>
      </c>
      <c r="J9" s="176"/>
      <c r="K9" s="22"/>
      <c r="L9" s="23"/>
      <c r="M9" s="24"/>
    </row>
    <row r="10" spans="1:13" ht="23.25" customHeight="1">
      <c r="A10" s="135" t="s">
        <v>16</v>
      </c>
      <c r="B10" s="18">
        <v>60</v>
      </c>
      <c r="C10" s="15">
        <v>4.7</v>
      </c>
      <c r="D10" s="15">
        <v>2.8</v>
      </c>
      <c r="E10" s="15">
        <v>0.8</v>
      </c>
      <c r="F10" s="15">
        <v>20</v>
      </c>
      <c r="G10" s="15">
        <v>105.6</v>
      </c>
      <c r="H10" s="18" t="s">
        <v>17</v>
      </c>
      <c r="I10" s="18">
        <v>125</v>
      </c>
      <c r="J10" s="85" t="s">
        <v>35</v>
      </c>
    </row>
    <row r="11" spans="1:13" s="2" customFormat="1" ht="24.75" customHeight="1">
      <c r="A11" s="134" t="s">
        <v>32</v>
      </c>
      <c r="B11" s="18">
        <v>20</v>
      </c>
      <c r="C11" s="15">
        <v>11.77</v>
      </c>
      <c r="D11" s="15">
        <v>5.12</v>
      </c>
      <c r="E11" s="15">
        <v>5.22</v>
      </c>
      <c r="F11" s="15">
        <v>0</v>
      </c>
      <c r="G11" s="15">
        <v>68.599999999999994</v>
      </c>
      <c r="H11" s="18" t="s">
        <v>12</v>
      </c>
      <c r="I11" s="18" t="s">
        <v>13</v>
      </c>
      <c r="J11" s="2" t="s">
        <v>34</v>
      </c>
    </row>
    <row r="12" spans="1:13" ht="21" customHeight="1">
      <c r="A12" s="137" t="s">
        <v>18</v>
      </c>
      <c r="B12" s="26"/>
      <c r="C12" s="26">
        <f>SUM(C7:C11)</f>
        <v>73.02000000000001</v>
      </c>
      <c r="D12" s="26">
        <f>SUM(D7:D10)</f>
        <v>16.399999999999999</v>
      </c>
      <c r="E12" s="26">
        <f>SUM(E7:E10)</f>
        <v>15.6</v>
      </c>
      <c r="F12" s="26">
        <f>SUM(F7:F10)</f>
        <v>71.179999999999993</v>
      </c>
      <c r="G12" s="26">
        <f>SUM(G7:G10)</f>
        <v>470.75</v>
      </c>
      <c r="H12" s="10"/>
      <c r="I12" s="177"/>
    </row>
    <row r="13" spans="1:13" ht="21" customHeight="1">
      <c r="A13" s="400" t="s">
        <v>19</v>
      </c>
      <c r="B13" s="360"/>
      <c r="C13" s="360"/>
      <c r="D13" s="360"/>
      <c r="E13" s="360"/>
      <c r="F13" s="360"/>
      <c r="G13" s="360"/>
      <c r="H13" s="360"/>
      <c r="I13" s="401"/>
    </row>
    <row r="14" spans="1:13" s="8" customFormat="1" ht="55.5" customHeight="1">
      <c r="A14" s="154" t="s">
        <v>91</v>
      </c>
      <c r="B14" s="18">
        <v>60</v>
      </c>
      <c r="C14" s="15">
        <v>10</v>
      </c>
      <c r="D14" s="15">
        <v>0.86</v>
      </c>
      <c r="E14" s="15">
        <v>3.65</v>
      </c>
      <c r="F14" s="15">
        <v>5.0199999999999996</v>
      </c>
      <c r="G14" s="15">
        <v>56.34</v>
      </c>
      <c r="H14" s="178" t="s">
        <v>268</v>
      </c>
      <c r="I14" s="18">
        <v>33</v>
      </c>
      <c r="J14" s="2" t="s">
        <v>35</v>
      </c>
    </row>
    <row r="15" spans="1:13" ht="29.25" customHeight="1">
      <c r="A15" s="134" t="s">
        <v>92</v>
      </c>
      <c r="B15" s="20">
        <v>250</v>
      </c>
      <c r="C15" s="15">
        <v>15</v>
      </c>
      <c r="D15" s="32">
        <v>8.73</v>
      </c>
      <c r="E15" s="15">
        <v>6.38</v>
      </c>
      <c r="F15" s="15">
        <v>16.28</v>
      </c>
      <c r="G15" s="15">
        <v>157.26</v>
      </c>
      <c r="H15" s="18" t="s">
        <v>12</v>
      </c>
      <c r="I15" s="18" t="s">
        <v>93</v>
      </c>
    </row>
    <row r="16" spans="1:13" ht="30" customHeight="1">
      <c r="A16" s="179" t="s">
        <v>94</v>
      </c>
      <c r="B16" s="180">
        <v>200</v>
      </c>
      <c r="C16" s="30">
        <v>40</v>
      </c>
      <c r="D16" s="30">
        <v>21.12</v>
      </c>
      <c r="E16" s="30">
        <v>23.16</v>
      </c>
      <c r="F16" s="30">
        <v>20.64</v>
      </c>
      <c r="G16" s="30">
        <v>387.6</v>
      </c>
      <c r="H16" s="18" t="s">
        <v>12</v>
      </c>
      <c r="I16" s="29" t="s">
        <v>95</v>
      </c>
    </row>
    <row r="17" spans="1:13" ht="25.5" customHeight="1">
      <c r="A17" s="134" t="s">
        <v>23</v>
      </c>
      <c r="B17" s="18">
        <v>200</v>
      </c>
      <c r="C17" s="15">
        <v>5</v>
      </c>
      <c r="D17" s="15">
        <v>0.6</v>
      </c>
      <c r="E17" s="15">
        <v>0</v>
      </c>
      <c r="F17" s="15">
        <v>22.8</v>
      </c>
      <c r="G17" s="15">
        <v>93.2</v>
      </c>
      <c r="H17" s="18" t="s">
        <v>12</v>
      </c>
      <c r="I17" s="18" t="s">
        <v>24</v>
      </c>
      <c r="J17" s="85" t="s">
        <v>35</v>
      </c>
    </row>
    <row r="18" spans="1:13" ht="31.5" customHeight="1">
      <c r="A18" s="154" t="s">
        <v>25</v>
      </c>
      <c r="B18" s="18">
        <v>80</v>
      </c>
      <c r="C18" s="15">
        <v>1.5</v>
      </c>
      <c r="D18" s="15">
        <v>6.5</v>
      </c>
      <c r="E18" s="15">
        <v>0.8</v>
      </c>
      <c r="F18" s="15">
        <v>33.799999999999997</v>
      </c>
      <c r="G18" s="15">
        <v>177.6</v>
      </c>
      <c r="H18" s="34" t="s">
        <v>26</v>
      </c>
      <c r="I18" s="18">
        <v>13003</v>
      </c>
      <c r="J18" s="85" t="s">
        <v>35</v>
      </c>
    </row>
    <row r="19" spans="1:13" ht="36.75" customHeight="1">
      <c r="A19" s="100" t="s">
        <v>41</v>
      </c>
      <c r="B19" s="18">
        <v>30</v>
      </c>
      <c r="C19" s="15">
        <v>1.5</v>
      </c>
      <c r="D19" s="15">
        <v>2.4</v>
      </c>
      <c r="E19" s="15">
        <v>0.3</v>
      </c>
      <c r="F19" s="15">
        <v>14.6</v>
      </c>
      <c r="G19" s="15">
        <v>72.599999999999994</v>
      </c>
      <c r="H19" s="34" t="s">
        <v>26</v>
      </c>
      <c r="I19" s="18">
        <v>13002</v>
      </c>
      <c r="J19" s="85" t="s">
        <v>35</v>
      </c>
    </row>
    <row r="20" spans="1:13" ht="25.5" customHeight="1">
      <c r="A20" s="137" t="s">
        <v>27</v>
      </c>
      <c r="B20" s="9"/>
      <c r="C20" s="26">
        <f>SUM(C14:C19)</f>
        <v>73</v>
      </c>
      <c r="D20" s="26">
        <f>SUM(D14:D19)</f>
        <v>40.21</v>
      </c>
      <c r="E20" s="26">
        <f>SUM(E14:E19)</f>
        <v>34.289999999999992</v>
      </c>
      <c r="F20" s="26">
        <f>SUM(F14:F19)</f>
        <v>113.13999999999999</v>
      </c>
      <c r="G20" s="26">
        <f>SUM(G14:G19)</f>
        <v>944.60000000000014</v>
      </c>
      <c r="H20" s="10"/>
      <c r="I20" s="99"/>
    </row>
    <row r="21" spans="1:13" ht="22.5" customHeight="1">
      <c r="A21" s="140" t="s">
        <v>42</v>
      </c>
      <c r="B21" s="16"/>
      <c r="C21" s="40">
        <f>C12+C20</f>
        <v>146.02000000000001</v>
      </c>
      <c r="D21" s="40">
        <f>D12+D20</f>
        <v>56.61</v>
      </c>
      <c r="E21" s="40">
        <f>E12+E20</f>
        <v>49.889999999999993</v>
      </c>
      <c r="F21" s="40">
        <f>F12+F20</f>
        <v>184.32</v>
      </c>
      <c r="G21" s="40">
        <f>G12+G20</f>
        <v>1415.3500000000001</v>
      </c>
      <c r="H21" s="16"/>
      <c r="I21" s="116"/>
      <c r="J21" s="141"/>
    </row>
    <row r="22" spans="1:13">
      <c r="A22" s="132"/>
      <c r="B22" s="5"/>
      <c r="C22" s="6"/>
      <c r="D22" s="6"/>
      <c r="E22" s="6"/>
      <c r="F22" s="6"/>
      <c r="G22" s="6"/>
      <c r="H22" s="6"/>
      <c r="I22" s="6"/>
    </row>
    <row r="23" spans="1:13">
      <c r="A23" s="402" t="s">
        <v>102</v>
      </c>
      <c r="B23" s="402"/>
      <c r="C23" s="402"/>
      <c r="D23" s="402"/>
      <c r="E23" s="402"/>
      <c r="F23" s="402"/>
      <c r="G23" s="402"/>
      <c r="H23" s="402"/>
      <c r="I23" s="402"/>
    </row>
    <row r="24" spans="1:13">
      <c r="A24" s="132"/>
      <c r="B24" s="7"/>
      <c r="C24" s="365" t="s">
        <v>0</v>
      </c>
      <c r="D24" s="365"/>
      <c r="E24" s="365"/>
      <c r="F24" s="365"/>
      <c r="G24" s="365"/>
      <c r="H24" s="6"/>
      <c r="I24" s="6"/>
    </row>
    <row r="25" spans="1:13">
      <c r="A25" s="364" t="s">
        <v>1</v>
      </c>
      <c r="B25" s="363" t="s">
        <v>2</v>
      </c>
      <c r="C25" s="363" t="s">
        <v>3</v>
      </c>
      <c r="D25" s="364" t="s">
        <v>4</v>
      </c>
      <c r="E25" s="364" t="s">
        <v>5</v>
      </c>
      <c r="F25" s="362" t="s">
        <v>6</v>
      </c>
      <c r="G25" s="364" t="s">
        <v>7</v>
      </c>
      <c r="H25" s="362" t="s">
        <v>8</v>
      </c>
      <c r="I25" s="362" t="s">
        <v>9</v>
      </c>
    </row>
    <row r="26" spans="1:13">
      <c r="A26" s="364"/>
      <c r="B26" s="363"/>
      <c r="C26" s="363"/>
      <c r="D26" s="364"/>
      <c r="E26" s="364"/>
      <c r="F26" s="362"/>
      <c r="G26" s="364"/>
      <c r="H26" s="362"/>
      <c r="I26" s="362"/>
    </row>
    <row r="27" spans="1:13">
      <c r="A27" s="364"/>
      <c r="B27" s="9" t="s">
        <v>10</v>
      </c>
      <c r="C27" s="363"/>
      <c r="D27" s="10" t="s">
        <v>10</v>
      </c>
      <c r="E27" s="10" t="s">
        <v>10</v>
      </c>
      <c r="F27" s="11" t="s">
        <v>10</v>
      </c>
      <c r="G27" s="10" t="s">
        <v>11</v>
      </c>
      <c r="H27" s="362"/>
      <c r="I27" s="362"/>
    </row>
    <row r="28" spans="1:13" s="12" customFormat="1" ht="29.25" customHeight="1">
      <c r="A28" s="134" t="s">
        <v>90</v>
      </c>
      <c r="B28" s="20">
        <v>200</v>
      </c>
      <c r="C28" s="15">
        <f>C7</f>
        <v>42.18</v>
      </c>
      <c r="D28" s="15">
        <v>12.7</v>
      </c>
      <c r="E28" s="15">
        <v>11.7</v>
      </c>
      <c r="F28" s="15">
        <v>41.9</v>
      </c>
      <c r="G28" s="15">
        <v>299</v>
      </c>
      <c r="H28" s="181" t="s">
        <v>267</v>
      </c>
      <c r="I28" s="18">
        <v>291</v>
      </c>
      <c r="J28" s="133" t="s">
        <v>35</v>
      </c>
    </row>
    <row r="29" spans="1:13" ht="38.25">
      <c r="A29" s="182" t="s">
        <v>51</v>
      </c>
      <c r="B29" s="31">
        <v>100</v>
      </c>
      <c r="C29" s="15">
        <f>C8</f>
        <v>8.6300000000000008</v>
      </c>
      <c r="D29" s="32">
        <v>0.99</v>
      </c>
      <c r="E29" s="32">
        <v>5.15</v>
      </c>
      <c r="F29" s="32">
        <v>3</v>
      </c>
      <c r="G29" s="32">
        <v>62.42</v>
      </c>
      <c r="H29" s="31" t="s">
        <v>12</v>
      </c>
      <c r="I29" s="31" t="s">
        <v>22</v>
      </c>
      <c r="J29" s="2"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s="2" customFormat="1" ht="24.75" customHeight="1">
      <c r="A31" s="134" t="s">
        <v>32</v>
      </c>
      <c r="B31" s="18">
        <v>20</v>
      </c>
      <c r="C31" s="15">
        <f>C10</f>
        <v>4.7</v>
      </c>
      <c r="D31" s="15">
        <v>5.12</v>
      </c>
      <c r="E31" s="15">
        <v>5.22</v>
      </c>
      <c r="F31" s="15">
        <v>0</v>
      </c>
      <c r="G31" s="15">
        <v>68.599999999999994</v>
      </c>
      <c r="H31" s="31" t="s">
        <v>12</v>
      </c>
      <c r="I31" s="18" t="s">
        <v>13</v>
      </c>
      <c r="J31" s="2" t="s">
        <v>34</v>
      </c>
    </row>
    <row r="32" spans="1:13" ht="23.25" customHeight="1">
      <c r="A32" s="135" t="s">
        <v>16</v>
      </c>
      <c r="B32" s="18">
        <v>40</v>
      </c>
      <c r="C32" s="15">
        <f>C11</f>
        <v>11.77</v>
      </c>
      <c r="D32" s="15">
        <v>2.8</v>
      </c>
      <c r="E32" s="15">
        <v>0.8</v>
      </c>
      <c r="F32" s="15">
        <v>20</v>
      </c>
      <c r="G32" s="15">
        <v>105.6</v>
      </c>
      <c r="H32" s="18" t="s">
        <v>17</v>
      </c>
      <c r="I32" s="18">
        <v>125</v>
      </c>
      <c r="J32" s="85" t="s">
        <v>35</v>
      </c>
    </row>
    <row r="33" spans="1:10" ht="21.75" customHeight="1">
      <c r="A33" s="137" t="s">
        <v>18</v>
      </c>
      <c r="B33" s="26"/>
      <c r="C33" s="26">
        <f>SUM(C28:C32)</f>
        <v>73.02000000000001</v>
      </c>
      <c r="D33" s="26">
        <f>SUM(D28:D32)</f>
        <v>21.91</v>
      </c>
      <c r="E33" s="26">
        <f>SUM(E28:E32)</f>
        <v>22.87</v>
      </c>
      <c r="F33" s="26">
        <f>SUM(F28:F32)</f>
        <v>72.38</v>
      </c>
      <c r="G33" s="26">
        <f>SUM(G28:G32)</f>
        <v>564.17000000000007</v>
      </c>
      <c r="H33" s="10"/>
      <c r="I33" s="99"/>
    </row>
    <row r="34" spans="1:10" ht="22.5" customHeight="1">
      <c r="A34" s="400" t="s">
        <v>19</v>
      </c>
      <c r="B34" s="360"/>
      <c r="C34" s="360"/>
      <c r="D34" s="360"/>
      <c r="E34" s="360"/>
      <c r="F34" s="360"/>
      <c r="G34" s="360"/>
      <c r="H34" s="360"/>
      <c r="I34" s="401"/>
    </row>
    <row r="35" spans="1:10" ht="63.75" customHeight="1">
      <c r="A35" s="144" t="s">
        <v>91</v>
      </c>
      <c r="B35" s="29">
        <v>100</v>
      </c>
      <c r="C35" s="30">
        <v>10</v>
      </c>
      <c r="D35" s="30">
        <v>1.43</v>
      </c>
      <c r="E35" s="30">
        <v>6.09</v>
      </c>
      <c r="F35" s="30">
        <v>8.36</v>
      </c>
      <c r="G35" s="30">
        <v>93.9</v>
      </c>
      <c r="H35" s="178" t="s">
        <v>268</v>
      </c>
      <c r="I35" s="18">
        <v>33</v>
      </c>
      <c r="J35" s="2" t="s">
        <v>35</v>
      </c>
    </row>
    <row r="36" spans="1:10" s="8" customFormat="1" ht="31.5" customHeight="1">
      <c r="A36" s="134" t="s">
        <v>92</v>
      </c>
      <c r="B36" s="20">
        <v>300</v>
      </c>
      <c r="C36" s="30">
        <f>C15</f>
        <v>15</v>
      </c>
      <c r="D36" s="32">
        <v>12.25</v>
      </c>
      <c r="E36" s="15">
        <v>8.68</v>
      </c>
      <c r="F36" s="15">
        <v>24.42</v>
      </c>
      <c r="G36" s="15">
        <v>223.83</v>
      </c>
      <c r="H36" s="18" t="s">
        <v>12</v>
      </c>
      <c r="I36" s="18" t="s">
        <v>93</v>
      </c>
      <c r="J36" s="2" t="s">
        <v>35</v>
      </c>
    </row>
    <row r="37" spans="1:10" ht="30" customHeight="1">
      <c r="A37" s="183" t="s">
        <v>94</v>
      </c>
      <c r="B37" s="180">
        <v>200</v>
      </c>
      <c r="C37" s="30">
        <f>C16</f>
        <v>40</v>
      </c>
      <c r="D37" s="30">
        <v>21.12</v>
      </c>
      <c r="E37" s="30">
        <v>23.16</v>
      </c>
      <c r="F37" s="30">
        <v>20.64</v>
      </c>
      <c r="G37" s="30">
        <v>387.6</v>
      </c>
      <c r="H37" s="18" t="s">
        <v>12</v>
      </c>
      <c r="I37" s="29" t="s">
        <v>95</v>
      </c>
    </row>
    <row r="38" spans="1:10" ht="25.5" customHeight="1">
      <c r="A38" s="135" t="s">
        <v>23</v>
      </c>
      <c r="B38" s="18">
        <v>200</v>
      </c>
      <c r="C38" s="30">
        <f>C17</f>
        <v>5</v>
      </c>
      <c r="D38" s="15">
        <v>0.6</v>
      </c>
      <c r="E38" s="15">
        <v>0</v>
      </c>
      <c r="F38" s="15">
        <v>22.8</v>
      </c>
      <c r="G38" s="15">
        <v>93.2</v>
      </c>
      <c r="H38" s="18" t="s">
        <v>12</v>
      </c>
      <c r="I38" s="18" t="s">
        <v>24</v>
      </c>
      <c r="J38" s="85" t="s">
        <v>35</v>
      </c>
    </row>
    <row r="39" spans="1:10" ht="31.5" customHeight="1">
      <c r="A39" s="21" t="s">
        <v>25</v>
      </c>
      <c r="B39" s="18">
        <v>80</v>
      </c>
      <c r="C39" s="30">
        <f>C18</f>
        <v>1.5</v>
      </c>
      <c r="D39" s="15">
        <v>6.5</v>
      </c>
      <c r="E39" s="15">
        <v>0.8</v>
      </c>
      <c r="F39" s="15">
        <v>33.799999999999997</v>
      </c>
      <c r="G39" s="15">
        <v>177.6</v>
      </c>
      <c r="H39" s="34" t="s">
        <v>26</v>
      </c>
      <c r="I39" s="18">
        <v>13003</v>
      </c>
      <c r="J39" s="85" t="s">
        <v>35</v>
      </c>
    </row>
    <row r="40" spans="1:10" ht="36.75" customHeight="1">
      <c r="A40" s="139" t="s">
        <v>41</v>
      </c>
      <c r="B40" s="18">
        <v>30</v>
      </c>
      <c r="C40" s="30">
        <f>C19</f>
        <v>1.5</v>
      </c>
      <c r="D40" s="15">
        <v>2.4</v>
      </c>
      <c r="E40" s="15">
        <v>0.3</v>
      </c>
      <c r="F40" s="15">
        <v>14.6</v>
      </c>
      <c r="G40" s="15">
        <v>72.599999999999994</v>
      </c>
      <c r="H40" s="34" t="s">
        <v>26</v>
      </c>
      <c r="I40" s="18">
        <v>13002</v>
      </c>
      <c r="J40" s="85" t="s">
        <v>35</v>
      </c>
    </row>
    <row r="41" spans="1:10" ht="21.75" customHeight="1">
      <c r="A41" s="137" t="s">
        <v>27</v>
      </c>
      <c r="B41" s="9"/>
      <c r="C41" s="26">
        <f>SUM(C35:C40)</f>
        <v>73</v>
      </c>
      <c r="D41" s="26">
        <f>SUM(D35:D40)</f>
        <v>44.3</v>
      </c>
      <c r="E41" s="26">
        <f>SUM(E35:E40)</f>
        <v>39.029999999999994</v>
      </c>
      <c r="F41" s="26">
        <f>SUM(F35:F40)</f>
        <v>124.61999999999999</v>
      </c>
      <c r="G41" s="26">
        <f>SUM(G35:G40)</f>
        <v>1048.73</v>
      </c>
      <c r="H41" s="10"/>
      <c r="I41" s="99"/>
    </row>
    <row r="42" spans="1:10" ht="21.75" customHeight="1">
      <c r="A42" s="140" t="s">
        <v>42</v>
      </c>
      <c r="B42" s="16"/>
      <c r="C42" s="40">
        <f>C33+C41</f>
        <v>146.02000000000001</v>
      </c>
      <c r="D42" s="40">
        <f>D33+D41</f>
        <v>66.209999999999994</v>
      </c>
      <c r="E42" s="40">
        <f>E33+E41</f>
        <v>61.899999999999991</v>
      </c>
      <c r="F42" s="40">
        <f>F33+F41</f>
        <v>197</v>
      </c>
      <c r="G42" s="40">
        <f>G33+G41</f>
        <v>1612.9</v>
      </c>
      <c r="H42" s="16"/>
      <c r="I42" s="116"/>
      <c r="J42" s="141"/>
    </row>
  </sheetData>
  <mergeCells count="24">
    <mergeCell ref="A2:I2"/>
    <mergeCell ref="C25:C27"/>
    <mergeCell ref="A4:A6"/>
    <mergeCell ref="G4:G5"/>
    <mergeCell ref="F4:F5"/>
    <mergeCell ref="E4:E5"/>
    <mergeCell ref="D4:D5"/>
    <mergeCell ref="C4:C6"/>
    <mergeCell ref="A34:I34"/>
    <mergeCell ref="A25:A27"/>
    <mergeCell ref="C3:G3"/>
    <mergeCell ref="A13:I13"/>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11.xml><?xml version="1.0" encoding="utf-8"?>
<worksheet xmlns="http://schemas.openxmlformats.org/spreadsheetml/2006/main" xmlns:r="http://schemas.openxmlformats.org/officeDocument/2006/relationships">
  <dimension ref="A1:L7837"/>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67" t="s">
        <v>216</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215</v>
      </c>
      <c r="B4" s="387"/>
      <c r="C4" s="387"/>
      <c r="D4" s="387"/>
      <c r="E4" s="387"/>
      <c r="F4" s="387"/>
      <c r="G4" s="387"/>
      <c r="H4" s="387"/>
      <c r="I4" s="387"/>
      <c r="J4" s="387"/>
      <c r="K4" s="387"/>
      <c r="L4" s="387"/>
    </row>
    <row r="5" spans="1:12" ht="13.5" customHeight="1">
      <c r="A5" s="368" t="s">
        <v>217</v>
      </c>
      <c r="B5" s="369"/>
      <c r="C5" s="369"/>
      <c r="D5" s="369"/>
      <c r="E5" s="369"/>
      <c r="F5" s="369"/>
      <c r="G5" s="369"/>
      <c r="H5" s="369"/>
      <c r="I5" s="369"/>
      <c r="J5" s="369"/>
      <c r="K5" s="369"/>
      <c r="L5" s="370"/>
    </row>
    <row r="6" spans="1:12" ht="15.75" customHeight="1">
      <c r="A6" s="146" t="s">
        <v>139</v>
      </c>
      <c r="B6" s="184">
        <v>70</v>
      </c>
      <c r="C6" s="184">
        <v>67.319999999999993</v>
      </c>
      <c r="D6" s="49">
        <v>64</v>
      </c>
      <c r="E6" s="49">
        <f>D6/100*35+D6</f>
        <v>86.4</v>
      </c>
      <c r="F6" s="50">
        <f t="shared" ref="F6:F11" si="0">(B6*E6)/1000</f>
        <v>6.048</v>
      </c>
      <c r="G6" s="51"/>
      <c r="H6" s="52"/>
      <c r="I6" s="52"/>
      <c r="J6" s="52"/>
      <c r="K6" s="52"/>
      <c r="L6" s="52"/>
    </row>
    <row r="7" spans="1:12" ht="15.75" customHeight="1">
      <c r="A7" s="146" t="s">
        <v>174</v>
      </c>
      <c r="B7" s="184">
        <v>130</v>
      </c>
      <c r="C7" s="184">
        <v>68.625</v>
      </c>
      <c r="D7" s="49">
        <v>184</v>
      </c>
      <c r="E7" s="50">
        <f>D7/100*32.2+D7</f>
        <v>243.24799999999999</v>
      </c>
      <c r="F7" s="50">
        <f t="shared" si="0"/>
        <v>31.622239999999998</v>
      </c>
      <c r="G7" s="51"/>
      <c r="H7" s="52"/>
      <c r="I7" s="52"/>
      <c r="J7" s="52"/>
      <c r="K7" s="52"/>
      <c r="L7" s="52"/>
    </row>
    <row r="8" spans="1:12" ht="15.75" customHeight="1">
      <c r="A8" s="146" t="s">
        <v>161</v>
      </c>
      <c r="B8" s="184">
        <v>20</v>
      </c>
      <c r="C8" s="184">
        <v>10.5</v>
      </c>
      <c r="D8" s="49">
        <v>24</v>
      </c>
      <c r="E8" s="49">
        <f>D8/100*35+D8</f>
        <v>32.4</v>
      </c>
      <c r="F8" s="50">
        <f t="shared" si="0"/>
        <v>0.64800000000000002</v>
      </c>
      <c r="G8" s="51"/>
      <c r="H8" s="52"/>
      <c r="I8" s="52"/>
      <c r="J8" s="52"/>
      <c r="K8" s="52"/>
      <c r="L8" s="52"/>
    </row>
    <row r="9" spans="1:12" ht="15.75" customHeight="1">
      <c r="A9" s="146" t="s">
        <v>162</v>
      </c>
      <c r="B9" s="184">
        <v>35</v>
      </c>
      <c r="C9" s="184">
        <v>24.96</v>
      </c>
      <c r="D9" s="49">
        <v>30</v>
      </c>
      <c r="E9" s="49">
        <f>D9/100*35+D9</f>
        <v>40.5</v>
      </c>
      <c r="F9" s="50">
        <f t="shared" si="0"/>
        <v>1.4175</v>
      </c>
      <c r="G9" s="51"/>
      <c r="H9" s="52"/>
      <c r="I9" s="52"/>
      <c r="J9" s="52"/>
      <c r="K9" s="52"/>
      <c r="L9" s="52"/>
    </row>
    <row r="10" spans="1:12" ht="15" customHeight="1">
      <c r="A10" s="146" t="s">
        <v>157</v>
      </c>
      <c r="B10" s="52">
        <v>10</v>
      </c>
      <c r="C10" s="52">
        <v>10</v>
      </c>
      <c r="D10" s="49">
        <v>157</v>
      </c>
      <c r="E10" s="49">
        <f>D10/100*35+D10</f>
        <v>211.95</v>
      </c>
      <c r="F10" s="50">
        <f t="shared" si="0"/>
        <v>2.1194999999999999</v>
      </c>
      <c r="G10" s="51"/>
      <c r="H10" s="52"/>
      <c r="I10" s="52"/>
      <c r="J10" s="52"/>
      <c r="K10" s="52"/>
      <c r="L10" s="52"/>
    </row>
    <row r="11" spans="1:12" ht="15" customHeight="1">
      <c r="A11" s="146" t="s">
        <v>168</v>
      </c>
      <c r="B11" s="52">
        <v>14.6</v>
      </c>
      <c r="C11" s="52">
        <v>12.7</v>
      </c>
      <c r="D11" s="49">
        <v>17</v>
      </c>
      <c r="E11" s="49">
        <f>D11/100*35+D11</f>
        <v>22.95</v>
      </c>
      <c r="F11" s="50">
        <f t="shared" si="0"/>
        <v>0.33506999999999998</v>
      </c>
      <c r="G11" s="51"/>
      <c r="H11" s="52"/>
      <c r="I11" s="52"/>
      <c r="J11" s="52"/>
      <c r="K11" s="52"/>
      <c r="L11" s="52"/>
    </row>
    <row r="12" spans="1:12" ht="13.5" customHeight="1">
      <c r="A12" s="147" t="s">
        <v>143</v>
      </c>
      <c r="B12" s="57"/>
      <c r="C12" s="378" t="s">
        <v>29</v>
      </c>
      <c r="D12" s="369"/>
      <c r="E12" s="369"/>
      <c r="F12" s="370"/>
      <c r="G12" s="54">
        <f>SUM(F6:F11)</f>
        <v>42.190310000000004</v>
      </c>
      <c r="H12" s="52">
        <v>5.34</v>
      </c>
      <c r="I12" s="52">
        <v>11.23</v>
      </c>
      <c r="J12" s="52">
        <v>35.1</v>
      </c>
      <c r="K12" s="52">
        <v>263</v>
      </c>
      <c r="L12" s="52">
        <v>1.23</v>
      </c>
    </row>
    <row r="13" spans="1:12" s="66" customFormat="1" ht="15.75" customHeight="1">
      <c r="A13" s="368" t="s">
        <v>51</v>
      </c>
      <c r="B13" s="369"/>
      <c r="C13" s="369"/>
      <c r="D13" s="369"/>
      <c r="E13" s="369"/>
      <c r="F13" s="369"/>
      <c r="G13" s="369"/>
      <c r="H13" s="369"/>
      <c r="I13" s="369"/>
      <c r="J13" s="369"/>
      <c r="K13" s="369"/>
      <c r="L13" s="370"/>
    </row>
    <row r="14" spans="1:12" s="66" customFormat="1" ht="15.75" customHeight="1">
      <c r="A14" s="67" t="s">
        <v>218</v>
      </c>
      <c r="B14" s="52">
        <v>106.5</v>
      </c>
      <c r="C14" s="52">
        <v>100</v>
      </c>
      <c r="D14" s="47">
        <v>60</v>
      </c>
      <c r="E14" s="52">
        <f>D14/100*35+D14</f>
        <v>81</v>
      </c>
      <c r="F14" s="51">
        <f>(B14*E14)/1000</f>
        <v>8.6265000000000001</v>
      </c>
      <c r="G14" s="62"/>
      <c r="H14" s="71"/>
      <c r="I14" s="71"/>
      <c r="J14" s="71"/>
      <c r="K14" s="71"/>
      <c r="L14" s="71"/>
    </row>
    <row r="15" spans="1:12">
      <c r="A15" s="72" t="s">
        <v>143</v>
      </c>
      <c r="B15" s="376">
        <v>100</v>
      </c>
      <c r="C15" s="377"/>
      <c r="D15" s="73"/>
      <c r="E15" s="52"/>
      <c r="F15" s="51"/>
      <c r="G15" s="62">
        <f>F14</f>
        <v>8.6265000000000001</v>
      </c>
      <c r="H15" s="41"/>
      <c r="I15" s="41"/>
      <c r="J15" s="41"/>
      <c r="K15" s="41"/>
      <c r="L15" s="41"/>
    </row>
    <row r="16" spans="1:12" ht="13.5" customHeight="1">
      <c r="A16" s="185"/>
      <c r="B16" s="186"/>
      <c r="C16" s="187"/>
      <c r="D16" s="188"/>
      <c r="E16" s="188"/>
      <c r="F16" s="188"/>
      <c r="G16" s="189"/>
      <c r="H16" s="190"/>
      <c r="I16" s="190"/>
      <c r="J16" s="190"/>
      <c r="K16" s="190"/>
      <c r="L16" s="68"/>
    </row>
    <row r="17" spans="1:12" ht="18.75" customHeight="1">
      <c r="A17" s="368" t="s">
        <v>151</v>
      </c>
      <c r="B17" s="369"/>
      <c r="C17" s="369"/>
      <c r="D17" s="369"/>
      <c r="E17" s="369"/>
      <c r="F17" s="369"/>
      <c r="G17" s="369"/>
      <c r="H17" s="369"/>
      <c r="I17" s="369"/>
      <c r="J17" s="369"/>
      <c r="K17" s="369"/>
      <c r="L17" s="370"/>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368">
        <v>200</v>
      </c>
      <c r="D21" s="369"/>
      <c r="E21" s="369"/>
      <c r="F21" s="370"/>
      <c r="G21" s="54">
        <f>F17+F18+F19+F20</f>
        <v>5.7395250000000004</v>
      </c>
      <c r="H21" s="52">
        <v>5.34</v>
      </c>
      <c r="I21" s="52">
        <v>11.23</v>
      </c>
      <c r="J21" s="52">
        <v>35.1</v>
      </c>
      <c r="K21" s="52">
        <v>263</v>
      </c>
      <c r="L21" s="52">
        <v>1.23</v>
      </c>
    </row>
    <row r="22" spans="1:12" s="55" customFormat="1" ht="19.5" customHeight="1">
      <c r="A22" s="371" t="s">
        <v>144</v>
      </c>
      <c r="B22" s="371"/>
      <c r="C22" s="371"/>
      <c r="D22" s="371"/>
      <c r="E22" s="371"/>
      <c r="F22" s="371"/>
      <c r="G22" s="371"/>
      <c r="H22" s="371"/>
      <c r="I22" s="371"/>
      <c r="J22" s="371"/>
      <c r="K22" s="371"/>
      <c r="L22" s="371"/>
    </row>
    <row r="23" spans="1:12" s="55" customFormat="1" ht="19.5" customHeight="1">
      <c r="A23" s="56" t="s">
        <v>145</v>
      </c>
      <c r="B23" s="57">
        <v>21</v>
      </c>
      <c r="C23" s="58">
        <v>20</v>
      </c>
      <c r="D23" s="59">
        <v>415</v>
      </c>
      <c r="E23" s="59">
        <f>D23/100*35+D23</f>
        <v>560.25</v>
      </c>
      <c r="F23" s="60">
        <f>(B23*E23)/1000</f>
        <v>11.76525</v>
      </c>
      <c r="G23" s="61">
        <f>F23</f>
        <v>11.76525</v>
      </c>
      <c r="H23" s="52">
        <v>4.6399999999999997</v>
      </c>
      <c r="I23" s="52">
        <v>5.9</v>
      </c>
      <c r="J23" s="52">
        <v>0</v>
      </c>
      <c r="K23" s="52">
        <v>70</v>
      </c>
      <c r="L23" s="52">
        <v>0.14000000000000001</v>
      </c>
    </row>
    <row r="24" spans="1:12" s="63" customFormat="1" ht="16.5" customHeight="1">
      <c r="A24" s="378" t="s">
        <v>16</v>
      </c>
      <c r="B24" s="379"/>
      <c r="C24" s="379"/>
      <c r="D24" s="369"/>
      <c r="E24" s="369"/>
      <c r="F24" s="369"/>
      <c r="G24" s="369"/>
      <c r="H24" s="369"/>
      <c r="I24" s="369"/>
      <c r="J24" s="369"/>
      <c r="K24" s="369"/>
      <c r="L24" s="370"/>
    </row>
    <row r="25" spans="1:12" s="63" customFormat="1" ht="18" customHeight="1">
      <c r="A25" s="46" t="s">
        <v>148</v>
      </c>
      <c r="B25" s="47">
        <v>60</v>
      </c>
      <c r="C25" s="48">
        <v>60</v>
      </c>
      <c r="D25" s="49">
        <v>58</v>
      </c>
      <c r="E25" s="49">
        <f>D25/100*35+D25</f>
        <v>78.3</v>
      </c>
      <c r="F25" s="50">
        <f>(B25*E25)/1000</f>
        <v>4.6980000000000004</v>
      </c>
      <c r="G25" s="64">
        <f>F25</f>
        <v>4.6980000000000004</v>
      </c>
      <c r="H25" s="52">
        <v>8</v>
      </c>
      <c r="I25" s="52">
        <v>1</v>
      </c>
      <c r="J25" s="52">
        <v>53</v>
      </c>
      <c r="K25" s="52">
        <v>250</v>
      </c>
      <c r="L25" s="52"/>
    </row>
    <row r="26" spans="1:12" ht="17.25" customHeight="1">
      <c r="A26" s="389"/>
      <c r="B26" s="390"/>
      <c r="C26" s="390"/>
      <c r="D26" s="391"/>
      <c r="E26" s="65"/>
      <c r="F26" s="62"/>
      <c r="G26" s="62">
        <f>G12+G15+G21+G25+G23</f>
        <v>73.019585000000006</v>
      </c>
      <c r="H26" s="62">
        <f>H12+H15+H21+H25</f>
        <v>18.68</v>
      </c>
      <c r="I26" s="62">
        <f>I12+I15+I21+I25</f>
        <v>23.46</v>
      </c>
      <c r="J26" s="62">
        <f>J12+J15+J21+J25</f>
        <v>123.2</v>
      </c>
      <c r="K26" s="62">
        <f>K12+K15+K21+K25</f>
        <v>776</v>
      </c>
      <c r="L26" s="62">
        <f>L12+L15+L21+L25</f>
        <v>2.46</v>
      </c>
    </row>
    <row r="27" spans="1:12" ht="16.5" customHeight="1">
      <c r="A27" s="373" t="s">
        <v>154</v>
      </c>
      <c r="B27" s="374"/>
      <c r="C27" s="374"/>
      <c r="D27" s="374"/>
      <c r="E27" s="374"/>
      <c r="F27" s="374"/>
      <c r="G27" s="374"/>
      <c r="H27" s="374"/>
      <c r="I27" s="374"/>
      <c r="J27" s="374"/>
      <c r="K27" s="374"/>
      <c r="L27" s="374"/>
    </row>
    <row r="28" spans="1:12" s="162" customFormat="1">
      <c r="A28" s="409" t="s">
        <v>155</v>
      </c>
      <c r="B28" s="410"/>
      <c r="C28" s="410"/>
      <c r="D28" s="410"/>
      <c r="E28" s="410"/>
      <c r="F28" s="410"/>
      <c r="G28" s="410"/>
      <c r="H28" s="410"/>
      <c r="I28" s="410"/>
      <c r="J28" s="410"/>
      <c r="K28" s="410"/>
      <c r="L28" s="411"/>
    </row>
    <row r="29" spans="1:12" s="162" customFormat="1">
      <c r="A29" s="191" t="s">
        <v>156</v>
      </c>
      <c r="B29" s="192">
        <v>120</v>
      </c>
      <c r="C29" s="192">
        <v>100</v>
      </c>
      <c r="D29" s="193">
        <v>65</v>
      </c>
      <c r="E29" s="193">
        <f>D29/100*25+D29</f>
        <v>81.25</v>
      </c>
      <c r="F29" s="194">
        <f>(B29*E29)/1000</f>
        <v>9.75</v>
      </c>
      <c r="G29" s="194"/>
      <c r="H29" s="195"/>
      <c r="I29" s="195"/>
      <c r="J29" s="195"/>
      <c r="K29" s="195"/>
      <c r="L29" s="195"/>
    </row>
    <row r="30" spans="1:12" s="162" customFormat="1">
      <c r="A30" s="196" t="s">
        <v>157</v>
      </c>
      <c r="B30" s="192">
        <v>3</v>
      </c>
      <c r="C30" s="192">
        <v>3</v>
      </c>
      <c r="D30" s="192">
        <v>157</v>
      </c>
      <c r="E30" s="193">
        <f>D30/100*25+D30</f>
        <v>196.25</v>
      </c>
      <c r="F30" s="194">
        <f>(B30*E30)/1000</f>
        <v>0.58875</v>
      </c>
      <c r="G30" s="197"/>
      <c r="H30" s="196"/>
      <c r="I30" s="196"/>
      <c r="J30" s="196"/>
      <c r="K30" s="196"/>
      <c r="L30" s="196"/>
    </row>
    <row r="31" spans="1:12" s="162" customFormat="1">
      <c r="A31" s="196" t="s">
        <v>158</v>
      </c>
      <c r="B31" s="198">
        <v>1</v>
      </c>
      <c r="C31" s="192">
        <v>1</v>
      </c>
      <c r="D31" s="192">
        <v>17</v>
      </c>
      <c r="E31" s="193">
        <f>D31/100*25+D31</f>
        <v>21.25</v>
      </c>
      <c r="F31" s="194">
        <f>(B31*E31)/1000</f>
        <v>2.1250000000000002E-2</v>
      </c>
      <c r="G31" s="197"/>
      <c r="H31" s="196"/>
      <c r="I31" s="196"/>
      <c r="J31" s="196"/>
      <c r="K31" s="196"/>
      <c r="L31" s="196"/>
    </row>
    <row r="32" spans="1:12">
      <c r="A32" s="72" t="s">
        <v>143</v>
      </c>
      <c r="B32" s="376" t="s">
        <v>186</v>
      </c>
      <c r="C32" s="377"/>
      <c r="D32" s="52"/>
      <c r="E32" s="52"/>
      <c r="F32" s="51"/>
      <c r="G32" s="62">
        <f>F29+F30+F31</f>
        <v>10.36</v>
      </c>
      <c r="H32" s="41"/>
      <c r="I32" s="41"/>
      <c r="J32" s="41"/>
      <c r="K32" s="41"/>
      <c r="L32" s="41"/>
    </row>
    <row r="33" spans="1:12" ht="15.75" customHeight="1">
      <c r="A33" s="368" t="s">
        <v>219</v>
      </c>
      <c r="B33" s="369"/>
      <c r="C33" s="369"/>
      <c r="D33" s="369"/>
      <c r="E33" s="369"/>
      <c r="F33" s="369"/>
      <c r="G33" s="369"/>
      <c r="H33" s="369"/>
      <c r="I33" s="369"/>
      <c r="J33" s="369"/>
      <c r="K33" s="369"/>
      <c r="L33" s="370"/>
    </row>
    <row r="34" spans="1:12" ht="15">
      <c r="A34" s="199" t="s">
        <v>159</v>
      </c>
      <c r="B34" s="165">
        <v>85</v>
      </c>
      <c r="C34" s="165">
        <v>61.2</v>
      </c>
      <c r="D34" s="68">
        <v>45</v>
      </c>
      <c r="E34" s="52">
        <f t="shared" ref="E34:E39" si="1">D34/100*35+D34</f>
        <v>60.75</v>
      </c>
      <c r="F34" s="51">
        <f>(B34*E34)/1000</f>
        <v>5.1637500000000003</v>
      </c>
      <c r="G34" s="51"/>
      <c r="H34" s="41"/>
      <c r="I34" s="41"/>
      <c r="J34" s="41"/>
      <c r="K34" s="41"/>
      <c r="L34" s="41"/>
    </row>
    <row r="35" spans="1:12" ht="15">
      <c r="A35" s="199" t="s">
        <v>161</v>
      </c>
      <c r="B35" s="165">
        <v>12.5</v>
      </c>
      <c r="C35" s="165">
        <v>10.5</v>
      </c>
      <c r="D35" s="68">
        <v>24</v>
      </c>
      <c r="E35" s="52">
        <f t="shared" si="1"/>
        <v>32.4</v>
      </c>
      <c r="F35" s="51">
        <f t="shared" ref="F35:F40" si="2">(B35*E35)/1000</f>
        <v>0.40500000000000003</v>
      </c>
      <c r="G35" s="51"/>
      <c r="H35" s="41"/>
      <c r="I35" s="41"/>
      <c r="J35" s="41"/>
      <c r="K35" s="41"/>
      <c r="L35" s="41"/>
    </row>
    <row r="36" spans="1:12" ht="15">
      <c r="A36" s="200" t="s">
        <v>220</v>
      </c>
      <c r="B36" s="165">
        <v>20</v>
      </c>
      <c r="C36" s="165">
        <v>20</v>
      </c>
      <c r="D36" s="68">
        <v>47</v>
      </c>
      <c r="E36" s="52">
        <f t="shared" si="1"/>
        <v>63.45</v>
      </c>
      <c r="F36" s="51">
        <f t="shared" si="2"/>
        <v>1.2689999999999999</v>
      </c>
      <c r="G36" s="51"/>
      <c r="H36" s="41"/>
      <c r="I36" s="41"/>
      <c r="J36" s="41"/>
      <c r="K36" s="41"/>
      <c r="L36" s="41"/>
    </row>
    <row r="37" spans="1:12" ht="15">
      <c r="A37" s="199" t="s">
        <v>201</v>
      </c>
      <c r="B37" s="165">
        <v>5</v>
      </c>
      <c r="C37" s="165">
        <v>5</v>
      </c>
      <c r="D37" s="68">
        <v>157</v>
      </c>
      <c r="E37" s="52">
        <f t="shared" si="1"/>
        <v>211.95</v>
      </c>
      <c r="F37" s="51">
        <f>(B37*E37)/1000</f>
        <v>1.05975</v>
      </c>
      <c r="G37" s="51"/>
      <c r="H37" s="41"/>
      <c r="I37" s="41"/>
      <c r="J37" s="41"/>
      <c r="K37" s="41"/>
      <c r="L37" s="41"/>
    </row>
    <row r="38" spans="1:12" ht="15">
      <c r="A38" s="199" t="s">
        <v>162</v>
      </c>
      <c r="B38" s="165">
        <v>12.5</v>
      </c>
      <c r="C38" s="165">
        <v>10</v>
      </c>
      <c r="D38" s="68">
        <v>30</v>
      </c>
      <c r="E38" s="52">
        <f t="shared" si="1"/>
        <v>40.5</v>
      </c>
      <c r="F38" s="51">
        <f>(B38*E38)/1000</f>
        <v>0.50624999999999998</v>
      </c>
      <c r="G38" s="51"/>
      <c r="H38" s="41"/>
      <c r="I38" s="41"/>
      <c r="J38" s="41"/>
      <c r="K38" s="41"/>
      <c r="L38" s="41"/>
    </row>
    <row r="39" spans="1:12" ht="15">
      <c r="A39" s="199" t="s">
        <v>168</v>
      </c>
      <c r="B39" s="165">
        <v>0.7</v>
      </c>
      <c r="C39" s="165">
        <v>0.7</v>
      </c>
      <c r="D39" s="68">
        <v>17</v>
      </c>
      <c r="E39" s="52">
        <f t="shared" si="1"/>
        <v>22.95</v>
      </c>
      <c r="F39" s="51">
        <f>(B39*E39)/1000</f>
        <v>1.6064999999999999E-2</v>
      </c>
      <c r="G39" s="51"/>
      <c r="H39" s="41"/>
      <c r="I39" s="41"/>
      <c r="J39" s="41"/>
      <c r="K39" s="41"/>
      <c r="L39" s="41"/>
    </row>
    <row r="40" spans="1:12" ht="15">
      <c r="A40" s="199" t="s">
        <v>173</v>
      </c>
      <c r="B40" s="165">
        <v>150</v>
      </c>
      <c r="C40" s="165">
        <v>150</v>
      </c>
      <c r="D40" s="68"/>
      <c r="E40" s="52"/>
      <c r="F40" s="51">
        <f t="shared" si="2"/>
        <v>0</v>
      </c>
      <c r="G40" s="51"/>
      <c r="H40" s="41"/>
      <c r="I40" s="41"/>
      <c r="J40" s="41"/>
      <c r="K40" s="41"/>
      <c r="L40" s="41"/>
    </row>
    <row r="41" spans="1:12">
      <c r="A41" s="72" t="s">
        <v>143</v>
      </c>
      <c r="B41" s="408" t="s">
        <v>185</v>
      </c>
      <c r="C41" s="408"/>
      <c r="D41" s="52"/>
      <c r="E41" s="52"/>
      <c r="F41" s="51"/>
      <c r="G41" s="62">
        <f>F34+F35+F36+F37+F38+F39</f>
        <v>8.4198149999999998</v>
      </c>
      <c r="H41" s="41"/>
      <c r="I41" s="41"/>
      <c r="J41" s="41"/>
      <c r="K41" s="41"/>
      <c r="L41" s="41"/>
    </row>
    <row r="42" spans="1:12">
      <c r="A42" s="368" t="s">
        <v>94</v>
      </c>
      <c r="B42" s="369"/>
      <c r="C42" s="369"/>
      <c r="D42" s="369"/>
      <c r="E42" s="369"/>
      <c r="F42" s="369"/>
      <c r="G42" s="369"/>
      <c r="H42" s="369"/>
      <c r="I42" s="369"/>
      <c r="J42" s="369"/>
      <c r="K42" s="369"/>
      <c r="L42" s="370"/>
    </row>
    <row r="43" spans="1:12">
      <c r="A43" s="201" t="s">
        <v>150</v>
      </c>
      <c r="B43" s="184">
        <v>8.1</v>
      </c>
      <c r="C43" s="184">
        <v>8.1</v>
      </c>
      <c r="D43" s="68">
        <v>395.5</v>
      </c>
      <c r="E43" s="52">
        <f>D43/100*35+D43</f>
        <v>533.92499999999995</v>
      </c>
      <c r="F43" s="51">
        <f>(B43*E43)/1000</f>
        <v>4.3247924999999992</v>
      </c>
      <c r="G43" s="51"/>
      <c r="H43" s="41"/>
      <c r="I43" s="41"/>
      <c r="J43" s="41"/>
      <c r="K43" s="41"/>
      <c r="L43" s="41"/>
    </row>
    <row r="44" spans="1:12">
      <c r="A44" s="201" t="s">
        <v>161</v>
      </c>
      <c r="B44" s="184">
        <v>21.6</v>
      </c>
      <c r="C44" s="184">
        <v>18.14</v>
      </c>
      <c r="D44" s="68">
        <v>24</v>
      </c>
      <c r="E44" s="52">
        <f t="shared" ref="E44:E49" si="3">D44/100*35+D44</f>
        <v>32.4</v>
      </c>
      <c r="F44" s="51">
        <f t="shared" ref="F44:F49" si="4">(B44*E44)/1000</f>
        <v>0.69984000000000002</v>
      </c>
      <c r="G44" s="51"/>
      <c r="H44" s="41"/>
      <c r="I44" s="41"/>
      <c r="J44" s="41"/>
      <c r="K44" s="41"/>
      <c r="L44" s="41"/>
    </row>
    <row r="45" spans="1:12">
      <c r="A45" s="201" t="s">
        <v>158</v>
      </c>
      <c r="B45" s="184">
        <v>0.3</v>
      </c>
      <c r="C45" s="184">
        <v>0.3</v>
      </c>
      <c r="D45" s="68">
        <v>17</v>
      </c>
      <c r="E45" s="52">
        <f t="shared" si="3"/>
        <v>22.95</v>
      </c>
      <c r="F45" s="51">
        <f t="shared" si="4"/>
        <v>6.8849999999999996E-3</v>
      </c>
      <c r="G45" s="51"/>
      <c r="H45" s="41"/>
      <c r="I45" s="41"/>
      <c r="J45" s="41"/>
      <c r="K45" s="41"/>
      <c r="L45" s="41"/>
    </row>
    <row r="46" spans="1:12">
      <c r="A46" s="201" t="s">
        <v>159</v>
      </c>
      <c r="B46" s="184">
        <v>130</v>
      </c>
      <c r="C46" s="184">
        <v>93.6</v>
      </c>
      <c r="D46" s="68">
        <v>45</v>
      </c>
      <c r="E46" s="52">
        <f t="shared" si="3"/>
        <v>60.75</v>
      </c>
      <c r="F46" s="51">
        <f t="shared" si="4"/>
        <v>7.8975</v>
      </c>
      <c r="G46" s="51"/>
      <c r="H46" s="41"/>
      <c r="I46" s="41"/>
      <c r="J46" s="41"/>
      <c r="K46" s="41"/>
      <c r="L46" s="41"/>
    </row>
    <row r="47" spans="1:12">
      <c r="A47" s="201" t="s">
        <v>193</v>
      </c>
      <c r="B47" s="184">
        <v>8.1</v>
      </c>
      <c r="C47" s="184">
        <v>8.1</v>
      </c>
      <c r="D47" s="68">
        <v>144</v>
      </c>
      <c r="E47" s="52">
        <f t="shared" si="3"/>
        <v>194.4</v>
      </c>
      <c r="F47" s="51">
        <f t="shared" si="4"/>
        <v>1.5746399999999998</v>
      </c>
      <c r="G47" s="51"/>
      <c r="H47" s="41"/>
      <c r="I47" s="41"/>
      <c r="J47" s="41"/>
      <c r="K47" s="41"/>
      <c r="L47" s="41"/>
    </row>
    <row r="48" spans="1:12">
      <c r="A48" s="201" t="s">
        <v>162</v>
      </c>
      <c r="B48" s="184">
        <v>15</v>
      </c>
      <c r="C48" s="184">
        <v>11</v>
      </c>
      <c r="D48" s="68">
        <v>30</v>
      </c>
      <c r="E48" s="52">
        <f t="shared" si="3"/>
        <v>40.5</v>
      </c>
      <c r="F48" s="51">
        <f t="shared" si="4"/>
        <v>0.60750000000000004</v>
      </c>
      <c r="G48" s="51"/>
      <c r="H48" s="41"/>
      <c r="I48" s="41"/>
      <c r="J48" s="41"/>
      <c r="K48" s="41"/>
      <c r="L48" s="41"/>
    </row>
    <row r="49" spans="1:12">
      <c r="A49" s="201" t="s">
        <v>194</v>
      </c>
      <c r="B49" s="184">
        <v>75</v>
      </c>
      <c r="C49" s="184">
        <v>60</v>
      </c>
      <c r="D49" s="68">
        <v>184</v>
      </c>
      <c r="E49" s="52">
        <f t="shared" si="3"/>
        <v>248.4</v>
      </c>
      <c r="F49" s="51">
        <f t="shared" si="4"/>
        <v>18.63</v>
      </c>
      <c r="G49" s="51"/>
      <c r="H49" s="41"/>
      <c r="I49" s="41"/>
      <c r="J49" s="41"/>
      <c r="K49" s="41"/>
      <c r="L49" s="41"/>
    </row>
    <row r="50" spans="1:12">
      <c r="A50" s="72" t="s">
        <v>143</v>
      </c>
      <c r="B50" s="376" t="s">
        <v>205</v>
      </c>
      <c r="C50" s="377"/>
      <c r="D50" s="73"/>
      <c r="E50" s="73"/>
      <c r="F50" s="74"/>
      <c r="G50" s="74">
        <v>45</v>
      </c>
      <c r="H50" s="131">
        <v>45</v>
      </c>
      <c r="I50" s="76"/>
      <c r="J50" s="76"/>
      <c r="K50" s="76"/>
      <c r="L50" s="76"/>
    </row>
    <row r="51" spans="1:12">
      <c r="A51" s="368" t="s">
        <v>23</v>
      </c>
      <c r="B51" s="369"/>
      <c r="C51" s="369"/>
      <c r="D51" s="369"/>
      <c r="E51" s="369"/>
      <c r="F51" s="369"/>
      <c r="G51" s="369"/>
      <c r="H51" s="369"/>
      <c r="I51" s="369"/>
      <c r="J51" s="369"/>
      <c r="K51" s="369"/>
      <c r="L51" s="370"/>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79" t="s">
        <v>143</v>
      </c>
      <c r="B54" s="381">
        <v>200</v>
      </c>
      <c r="C54" s="382"/>
      <c r="D54" s="52"/>
      <c r="E54" s="52"/>
      <c r="F54" s="51"/>
      <c r="G54" s="62">
        <v>5</v>
      </c>
      <c r="H54" s="41"/>
      <c r="I54" s="41"/>
      <c r="J54" s="41"/>
      <c r="K54" s="41"/>
      <c r="L54" s="41"/>
    </row>
    <row r="55" spans="1:12">
      <c r="A55" s="53" t="s">
        <v>163</v>
      </c>
      <c r="B55" s="80">
        <v>80</v>
      </c>
      <c r="C55" s="80">
        <v>80</v>
      </c>
      <c r="D55" s="383"/>
      <c r="E55" s="384"/>
      <c r="F55" s="384"/>
      <c r="G55" s="385"/>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383"/>
      <c r="E57" s="384"/>
      <c r="F57" s="384"/>
      <c r="G57" s="385"/>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383" t="s">
        <v>133</v>
      </c>
      <c r="B59" s="384"/>
      <c r="C59" s="384"/>
      <c r="D59" s="385"/>
      <c r="E59" s="68"/>
      <c r="F59" s="51"/>
      <c r="G59" s="82">
        <f>G32+G41+H50+G54+F56+F58</f>
        <v>71.779814999999999</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B32:C32"/>
    <mergeCell ref="A17:L17"/>
    <mergeCell ref="A59:D59"/>
    <mergeCell ref="B50:C50"/>
    <mergeCell ref="A51:L51"/>
    <mergeCell ref="B54:C54"/>
    <mergeCell ref="D55:G55"/>
    <mergeCell ref="D57:G57"/>
    <mergeCell ref="A42:L42"/>
    <mergeCell ref="A1:I1"/>
    <mergeCell ref="B41:C41"/>
    <mergeCell ref="A24:L24"/>
    <mergeCell ref="J1:L1"/>
    <mergeCell ref="C2:C3"/>
    <mergeCell ref="F2:F3"/>
    <mergeCell ref="B15:C15"/>
    <mergeCell ref="A22:L22"/>
    <mergeCell ref="A28:L28"/>
    <mergeCell ref="A27:L27"/>
    <mergeCell ref="A26:D26"/>
    <mergeCell ref="C21:F21"/>
    <mergeCell ref="C12:F12"/>
    <mergeCell ref="A33:L33"/>
    <mergeCell ref="E2:E3"/>
    <mergeCell ref="G2:G3"/>
    <mergeCell ref="A13:L13"/>
    <mergeCell ref="A5:L5"/>
    <mergeCell ref="B2:B3"/>
    <mergeCell ref="D2:D3"/>
    <mergeCell ref="H2:L2"/>
    <mergeCell ref="A2:A3"/>
    <mergeCell ref="A4:L4"/>
  </mergeCells>
  <pageMargins left="0" right="0" top="0" bottom="0" header="0.31496062992125984" footer="0.31496062992125984"/>
  <pageSetup paperSize="9" fitToWidth="0" fitToHeight="0" orientation="landscape"/>
</worksheet>
</file>

<file path=xl/worksheets/sheet12.xml><?xml version="1.0" encoding="utf-8"?>
<worksheet xmlns="http://schemas.openxmlformats.org/spreadsheetml/2006/main" xmlns:r="http://schemas.openxmlformats.org/officeDocument/2006/relationships">
  <dimension ref="A1:L7835"/>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67" t="s">
        <v>226</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225</v>
      </c>
      <c r="B4" s="387"/>
      <c r="C4" s="387"/>
      <c r="D4" s="387"/>
      <c r="E4" s="387"/>
      <c r="F4" s="387"/>
      <c r="G4" s="387"/>
      <c r="H4" s="387"/>
      <c r="I4" s="387"/>
      <c r="J4" s="387"/>
      <c r="K4" s="387"/>
      <c r="L4" s="387"/>
    </row>
    <row r="5" spans="1:12" ht="13.5" customHeight="1">
      <c r="A5" s="368" t="s">
        <v>222</v>
      </c>
      <c r="B5" s="369"/>
      <c r="C5" s="369"/>
      <c r="D5" s="369"/>
      <c r="E5" s="369"/>
      <c r="F5" s="369"/>
      <c r="G5" s="369"/>
      <c r="H5" s="369"/>
      <c r="I5" s="369"/>
      <c r="J5" s="369"/>
      <c r="K5" s="369"/>
      <c r="L5" s="370"/>
    </row>
    <row r="6" spans="1:12" ht="15.75" customHeight="1">
      <c r="A6" s="46" t="s">
        <v>223</v>
      </c>
      <c r="B6" s="47">
        <v>54</v>
      </c>
      <c r="C6" s="48">
        <v>50</v>
      </c>
      <c r="D6" s="49">
        <v>97</v>
      </c>
      <c r="E6" s="49">
        <f>D6/100*35+D6</f>
        <v>130.94999999999999</v>
      </c>
      <c r="F6" s="50">
        <f>(B6*E6)/1000</f>
        <v>7.071299999999999</v>
      </c>
      <c r="G6" s="51"/>
      <c r="H6" s="52"/>
      <c r="I6" s="52"/>
      <c r="J6" s="52"/>
      <c r="K6" s="52"/>
      <c r="L6" s="52"/>
    </row>
    <row r="7" spans="1:12" ht="15.75" customHeight="1">
      <c r="A7" s="46" t="s">
        <v>140</v>
      </c>
      <c r="B7" s="47">
        <v>250</v>
      </c>
      <c r="C7" s="48">
        <v>250</v>
      </c>
      <c r="D7" s="49">
        <v>62</v>
      </c>
      <c r="E7" s="49">
        <f>D7/100*35+D7</f>
        <v>83.7</v>
      </c>
      <c r="F7" s="50">
        <f>(B7*E7)/1000</f>
        <v>20.925000000000001</v>
      </c>
      <c r="G7" s="51"/>
      <c r="H7" s="52"/>
      <c r="I7" s="52"/>
      <c r="J7" s="52"/>
      <c r="K7" s="52"/>
      <c r="L7" s="52"/>
    </row>
    <row r="8" spans="1:12" ht="15.75" customHeight="1">
      <c r="A8" s="46" t="s">
        <v>141</v>
      </c>
      <c r="B8" s="47">
        <v>15.1</v>
      </c>
      <c r="C8" s="48">
        <v>15.1</v>
      </c>
      <c r="D8" s="49">
        <v>55</v>
      </c>
      <c r="E8" s="49">
        <f>D8/100*35+D8</f>
        <v>74.25</v>
      </c>
      <c r="F8" s="50">
        <f>(B8*E8)/1000</f>
        <v>1.121175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147" t="s">
        <v>143</v>
      </c>
      <c r="B10" s="57"/>
      <c r="C10" s="378" t="s">
        <v>29</v>
      </c>
      <c r="D10" s="369"/>
      <c r="E10" s="369"/>
      <c r="F10" s="370"/>
      <c r="G10" s="54">
        <f>SUM(F6:F9)</f>
        <v>34.456724999999999</v>
      </c>
      <c r="H10" s="52">
        <v>5.34</v>
      </c>
      <c r="I10" s="52">
        <v>11.23</v>
      </c>
      <c r="J10" s="52">
        <v>35.1</v>
      </c>
      <c r="K10" s="52">
        <v>263</v>
      </c>
      <c r="L10" s="52">
        <v>1.23</v>
      </c>
    </row>
    <row r="11" spans="1:12" s="55" customFormat="1" ht="19.5" customHeight="1">
      <c r="A11" s="371" t="s">
        <v>144</v>
      </c>
      <c r="B11" s="371"/>
      <c r="C11" s="371"/>
      <c r="D11" s="371"/>
      <c r="E11" s="371"/>
      <c r="F11" s="371"/>
      <c r="G11" s="371"/>
      <c r="H11" s="371"/>
      <c r="I11" s="371"/>
      <c r="J11" s="371"/>
      <c r="K11" s="371"/>
      <c r="L11" s="371"/>
    </row>
    <row r="12" spans="1:12" s="55" customFormat="1" ht="19.5" customHeight="1">
      <c r="A12" s="56" t="s">
        <v>145</v>
      </c>
      <c r="B12" s="57">
        <v>21</v>
      </c>
      <c r="C12" s="58">
        <v>20</v>
      </c>
      <c r="D12" s="59">
        <v>415</v>
      </c>
      <c r="E12" s="59">
        <f>D12/100*35+D12</f>
        <v>560.25</v>
      </c>
      <c r="F12" s="60">
        <f>(B12*E12)/1000</f>
        <v>11.76525</v>
      </c>
      <c r="G12" s="61">
        <f>F12</f>
        <v>11.76525</v>
      </c>
      <c r="H12" s="52">
        <v>4.6399999999999997</v>
      </c>
      <c r="I12" s="52">
        <v>5.9</v>
      </c>
      <c r="J12" s="52">
        <v>0</v>
      </c>
      <c r="K12" s="52">
        <v>70</v>
      </c>
      <c r="L12" s="52">
        <v>0.14000000000000001</v>
      </c>
    </row>
    <row r="13" spans="1:12" s="55" customFormat="1" ht="19.5" customHeight="1">
      <c r="A13" s="371" t="s">
        <v>149</v>
      </c>
      <c r="B13" s="371"/>
      <c r="C13" s="371"/>
      <c r="D13" s="371"/>
      <c r="E13" s="371"/>
      <c r="F13" s="371"/>
      <c r="G13" s="371"/>
      <c r="H13" s="371"/>
      <c r="I13" s="371"/>
      <c r="J13" s="371"/>
      <c r="K13" s="371"/>
      <c r="L13" s="371"/>
    </row>
    <row r="14" spans="1:12" s="55" customFormat="1" ht="19.5" customHeight="1">
      <c r="A14" s="56" t="s">
        <v>150</v>
      </c>
      <c r="B14" s="57">
        <v>10</v>
      </c>
      <c r="C14" s="58">
        <v>10</v>
      </c>
      <c r="D14" s="59">
        <v>395.5</v>
      </c>
      <c r="E14" s="59">
        <f>D14/100*35+D14</f>
        <v>533.92499999999995</v>
      </c>
      <c r="F14" s="60">
        <f>(B14*E14)/1000</f>
        <v>5.3392499999999998</v>
      </c>
      <c r="G14" s="61">
        <f>F14</f>
        <v>5.3392499999999998</v>
      </c>
      <c r="H14" s="52">
        <v>4.6399999999999997</v>
      </c>
      <c r="I14" s="52">
        <v>5.9</v>
      </c>
      <c r="J14" s="52">
        <v>0</v>
      </c>
      <c r="K14" s="52">
        <v>70</v>
      </c>
      <c r="L14" s="52">
        <v>0.14000000000000001</v>
      </c>
    </row>
    <row r="15" spans="1:12" ht="18.75" customHeight="1">
      <c r="A15" s="368" t="s">
        <v>49</v>
      </c>
      <c r="B15" s="369"/>
      <c r="C15" s="369"/>
      <c r="D15" s="369"/>
      <c r="E15" s="369"/>
      <c r="F15" s="369"/>
      <c r="G15" s="369"/>
      <c r="H15" s="369"/>
      <c r="I15" s="369"/>
      <c r="J15" s="369"/>
      <c r="K15" s="369"/>
      <c r="L15" s="370"/>
    </row>
    <row r="16" spans="1:12" ht="16.5" customHeight="1">
      <c r="A16" s="121" t="s">
        <v>140</v>
      </c>
      <c r="B16" s="52">
        <v>180</v>
      </c>
      <c r="C16" s="202">
        <v>180</v>
      </c>
      <c r="D16" s="123">
        <v>62</v>
      </c>
      <c r="E16" s="49">
        <f>D16/100*30+D16</f>
        <v>80.599999999999994</v>
      </c>
      <c r="F16" s="50">
        <f>(B16*E16)/1000</f>
        <v>14.507999999999997</v>
      </c>
      <c r="G16" s="51"/>
      <c r="H16" s="52"/>
      <c r="I16" s="52"/>
      <c r="J16" s="52"/>
      <c r="K16" s="52"/>
      <c r="L16" s="52"/>
    </row>
    <row r="17" spans="1:12" ht="14.25" customHeight="1">
      <c r="A17" s="121" t="s">
        <v>141</v>
      </c>
      <c r="B17" s="52">
        <v>7</v>
      </c>
      <c r="C17" s="202">
        <v>7</v>
      </c>
      <c r="D17" s="123">
        <v>55</v>
      </c>
      <c r="E17" s="49">
        <f>D17/100*30+D17</f>
        <v>71.5</v>
      </c>
      <c r="F17" s="50">
        <f>(B17*E17)/1000</f>
        <v>0.50049999999999994</v>
      </c>
      <c r="G17" s="62"/>
      <c r="H17" s="52">
        <v>7.0000000000000007E-2</v>
      </c>
      <c r="I17" s="52">
        <v>0.02</v>
      </c>
      <c r="J17" s="52">
        <v>15</v>
      </c>
      <c r="K17" s="52">
        <v>60</v>
      </c>
      <c r="L17" s="52"/>
    </row>
    <row r="18" spans="1:12" ht="14.25" customHeight="1">
      <c r="A18" s="121" t="s">
        <v>181</v>
      </c>
      <c r="B18" s="52">
        <v>5</v>
      </c>
      <c r="C18" s="202">
        <v>5</v>
      </c>
      <c r="D18" s="123">
        <v>270</v>
      </c>
      <c r="E18" s="49">
        <f>D18/100*30+D18</f>
        <v>351</v>
      </c>
      <c r="F18" s="50">
        <f>(B18*E18)/1000</f>
        <v>1.7549999999999999</v>
      </c>
      <c r="G18" s="62"/>
      <c r="H18" s="52"/>
      <c r="I18" s="52"/>
      <c r="J18" s="52"/>
      <c r="K18" s="52"/>
      <c r="L18" s="52"/>
    </row>
    <row r="19" spans="1:12" ht="13.5" customHeight="1">
      <c r="A19" s="53" t="s">
        <v>143</v>
      </c>
      <c r="B19" s="47"/>
      <c r="C19" s="368">
        <v>200</v>
      </c>
      <c r="D19" s="369"/>
      <c r="E19" s="369"/>
      <c r="F19" s="370"/>
      <c r="G19" s="54">
        <f>F15+F16+F17+F18</f>
        <v>16.763499999999997</v>
      </c>
      <c r="H19" s="52">
        <v>5.34</v>
      </c>
      <c r="I19" s="52">
        <v>11.23</v>
      </c>
      <c r="J19" s="52">
        <v>35.1</v>
      </c>
      <c r="K19" s="52">
        <v>263</v>
      </c>
      <c r="L19" s="52">
        <v>1.23</v>
      </c>
    </row>
    <row r="20" spans="1:12" s="63" customFormat="1" ht="16.5" customHeight="1">
      <c r="A20" s="378" t="s">
        <v>16</v>
      </c>
      <c r="B20" s="379"/>
      <c r="C20" s="379"/>
      <c r="D20" s="369"/>
      <c r="E20" s="369"/>
      <c r="F20" s="369"/>
      <c r="G20" s="369"/>
      <c r="H20" s="369"/>
      <c r="I20" s="369"/>
      <c r="J20" s="369"/>
      <c r="K20" s="369"/>
      <c r="L20" s="370"/>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ht="17.25" customHeight="1">
      <c r="A22" s="389"/>
      <c r="B22" s="390"/>
      <c r="C22" s="390"/>
      <c r="D22" s="391"/>
      <c r="E22" s="65"/>
      <c r="F22" s="62"/>
      <c r="G22" s="62">
        <f t="shared" ref="G22:L22" si="0">G10+G19+G21+G12+G14</f>
        <v>73.022725000000008</v>
      </c>
      <c r="H22" s="62">
        <f t="shared" si="0"/>
        <v>27.96</v>
      </c>
      <c r="I22" s="62">
        <f t="shared" si="0"/>
        <v>35.26</v>
      </c>
      <c r="J22" s="62">
        <f t="shared" si="0"/>
        <v>123.2</v>
      </c>
      <c r="K22" s="62">
        <f t="shared" si="0"/>
        <v>916</v>
      </c>
      <c r="L22" s="62">
        <f t="shared" si="0"/>
        <v>2.74</v>
      </c>
    </row>
    <row r="23" spans="1:12" ht="16.5" customHeight="1">
      <c r="A23" s="373" t="s">
        <v>154</v>
      </c>
      <c r="B23" s="374"/>
      <c r="C23" s="374"/>
      <c r="D23" s="374"/>
      <c r="E23" s="374"/>
      <c r="F23" s="374"/>
      <c r="G23" s="374"/>
      <c r="H23" s="374"/>
      <c r="I23" s="374"/>
      <c r="J23" s="374"/>
      <c r="K23" s="374"/>
      <c r="L23" s="374"/>
    </row>
    <row r="24" spans="1:12" s="66" customFormat="1">
      <c r="A24" s="368" t="s">
        <v>51</v>
      </c>
      <c r="B24" s="369"/>
      <c r="C24" s="369"/>
      <c r="D24" s="369"/>
      <c r="E24" s="369"/>
      <c r="F24" s="369"/>
      <c r="G24" s="369"/>
      <c r="H24" s="369"/>
      <c r="I24" s="369"/>
      <c r="J24" s="369"/>
      <c r="K24" s="369"/>
      <c r="L24" s="370"/>
    </row>
    <row r="25" spans="1:12" s="66" customFormat="1">
      <c r="A25" s="124" t="s">
        <v>182</v>
      </c>
      <c r="B25" s="125">
        <v>67.8</v>
      </c>
      <c r="C25" s="125">
        <v>60</v>
      </c>
      <c r="D25" s="150">
        <v>75</v>
      </c>
      <c r="E25" s="52">
        <f>D25/100*55+D25</f>
        <v>116.25</v>
      </c>
      <c r="F25" s="51">
        <f>(B25*E25)/1000</f>
        <v>7.8817500000000003</v>
      </c>
      <c r="G25" s="51"/>
      <c r="H25" s="69"/>
      <c r="I25" s="69"/>
      <c r="J25" s="69"/>
      <c r="K25" s="69"/>
      <c r="L25" s="69"/>
    </row>
    <row r="26" spans="1:12" s="66" customFormat="1">
      <c r="A26" s="124" t="s">
        <v>183</v>
      </c>
      <c r="B26" s="125">
        <v>67.8</v>
      </c>
      <c r="C26" s="125">
        <v>60</v>
      </c>
      <c r="D26" s="70">
        <v>60</v>
      </c>
      <c r="E26" s="52">
        <f>D26/100*55+D26</f>
        <v>93</v>
      </c>
      <c r="F26" s="51">
        <f>(B26*E26)/1000</f>
        <v>6.3053999999999997</v>
      </c>
      <c r="G26" s="62"/>
      <c r="H26" s="71"/>
      <c r="I26" s="71"/>
      <c r="J26" s="71"/>
      <c r="K26" s="71"/>
      <c r="L26" s="71"/>
    </row>
    <row r="27" spans="1:12">
      <c r="A27" s="161" t="s">
        <v>143</v>
      </c>
      <c r="B27" s="376" t="s">
        <v>184</v>
      </c>
      <c r="C27" s="377"/>
      <c r="D27" s="52"/>
      <c r="E27" s="52"/>
      <c r="F27" s="51"/>
      <c r="G27" s="62">
        <v>10</v>
      </c>
      <c r="H27" s="41"/>
      <c r="I27" s="41"/>
      <c r="J27" s="41"/>
      <c r="K27" s="41"/>
      <c r="L27" s="41"/>
    </row>
    <row r="28" spans="1:12" ht="15.75" customHeight="1">
      <c r="A28" s="368" t="s">
        <v>70</v>
      </c>
      <c r="B28" s="369"/>
      <c r="C28" s="369"/>
      <c r="D28" s="369"/>
      <c r="E28" s="369"/>
      <c r="F28" s="369"/>
      <c r="G28" s="369"/>
      <c r="H28" s="369"/>
      <c r="I28" s="369"/>
      <c r="J28" s="369"/>
      <c r="K28" s="369"/>
      <c r="L28" s="370"/>
    </row>
    <row r="29" spans="1:12" ht="15">
      <c r="A29" s="164" t="s">
        <v>159</v>
      </c>
      <c r="B29" s="165">
        <v>50</v>
      </c>
      <c r="C29" s="165">
        <v>36</v>
      </c>
      <c r="D29" s="52">
        <v>45</v>
      </c>
      <c r="E29" s="52">
        <f t="shared" ref="E29:E34" si="1">D29/100*35+D29</f>
        <v>60.75</v>
      </c>
      <c r="F29" s="51">
        <f>(B29*E29)/1000</f>
        <v>3.0375000000000001</v>
      </c>
      <c r="G29" s="51"/>
      <c r="H29" s="41"/>
      <c r="I29" s="41"/>
      <c r="J29" s="41"/>
      <c r="K29" s="41"/>
      <c r="L29" s="41"/>
    </row>
    <row r="30" spans="1:12" ht="15">
      <c r="A30" s="164" t="s">
        <v>162</v>
      </c>
      <c r="B30" s="165">
        <v>15</v>
      </c>
      <c r="C30" s="165">
        <v>12</v>
      </c>
      <c r="D30" s="52">
        <v>30</v>
      </c>
      <c r="E30" s="52">
        <f t="shared" si="1"/>
        <v>40.5</v>
      </c>
      <c r="F30" s="51">
        <f t="shared" ref="F30:F35" si="2">(B30*E30)/1000</f>
        <v>0.60750000000000004</v>
      </c>
      <c r="G30" s="51"/>
      <c r="H30" s="41"/>
      <c r="I30" s="41"/>
      <c r="J30" s="41"/>
      <c r="K30" s="41"/>
      <c r="L30" s="41"/>
    </row>
    <row r="31" spans="1:12" ht="16.5">
      <c r="A31" s="77" t="s">
        <v>161</v>
      </c>
      <c r="B31" s="165">
        <v>19</v>
      </c>
      <c r="C31" s="165">
        <v>15.96</v>
      </c>
      <c r="D31" s="52">
        <v>24</v>
      </c>
      <c r="E31" s="52">
        <f t="shared" si="1"/>
        <v>32.4</v>
      </c>
      <c r="F31" s="51">
        <f t="shared" si="2"/>
        <v>0.61560000000000004</v>
      </c>
      <c r="G31" s="51"/>
      <c r="H31" s="41"/>
      <c r="I31" s="41"/>
      <c r="J31" s="41"/>
      <c r="K31" s="41"/>
      <c r="L31" s="41"/>
    </row>
    <row r="32" spans="1:12" ht="16.5">
      <c r="A32" s="77" t="s">
        <v>201</v>
      </c>
      <c r="B32" s="126">
        <v>3</v>
      </c>
      <c r="C32" s="126">
        <v>3</v>
      </c>
      <c r="D32" s="52">
        <v>157</v>
      </c>
      <c r="E32" s="52">
        <f t="shared" si="1"/>
        <v>211.95</v>
      </c>
      <c r="F32" s="51">
        <f t="shared" si="2"/>
        <v>0.63584999999999992</v>
      </c>
      <c r="G32" s="51"/>
      <c r="H32" s="41"/>
      <c r="I32" s="41"/>
      <c r="J32" s="41"/>
      <c r="K32" s="41"/>
      <c r="L32" s="41"/>
    </row>
    <row r="33" spans="1:12" ht="16.5">
      <c r="A33" s="77" t="s">
        <v>160</v>
      </c>
      <c r="B33" s="165">
        <v>35</v>
      </c>
      <c r="C33" s="165">
        <v>35</v>
      </c>
      <c r="D33" s="52">
        <v>32</v>
      </c>
      <c r="E33" s="52">
        <f t="shared" si="1"/>
        <v>43.2</v>
      </c>
      <c r="F33" s="51">
        <f t="shared" si="2"/>
        <v>1.512</v>
      </c>
      <c r="G33" s="51"/>
      <c r="H33" s="41"/>
      <c r="I33" s="41"/>
      <c r="J33" s="41"/>
      <c r="K33" s="41"/>
      <c r="L33" s="41"/>
    </row>
    <row r="34" spans="1:12" ht="16.5">
      <c r="A34" s="77" t="s">
        <v>168</v>
      </c>
      <c r="B34" s="126">
        <v>0.25</v>
      </c>
      <c r="C34" s="126">
        <v>0.25</v>
      </c>
      <c r="D34" s="52">
        <v>17</v>
      </c>
      <c r="E34" s="52">
        <f t="shared" si="1"/>
        <v>22.95</v>
      </c>
      <c r="F34" s="51">
        <f t="shared" si="2"/>
        <v>5.7374999999999995E-3</v>
      </c>
      <c r="G34" s="51"/>
      <c r="H34" s="41"/>
      <c r="I34" s="41"/>
      <c r="J34" s="41"/>
      <c r="K34" s="41"/>
      <c r="L34" s="41"/>
    </row>
    <row r="35" spans="1:12" ht="16.5">
      <c r="A35" s="77" t="s">
        <v>173</v>
      </c>
      <c r="B35" s="126">
        <v>150</v>
      </c>
      <c r="C35" s="126">
        <v>150</v>
      </c>
      <c r="D35" s="52"/>
      <c r="E35" s="52"/>
      <c r="F35" s="51">
        <f t="shared" si="2"/>
        <v>0</v>
      </c>
      <c r="G35" s="51"/>
      <c r="H35" s="41"/>
      <c r="I35" s="41"/>
      <c r="J35" s="41"/>
      <c r="K35" s="41"/>
      <c r="L35" s="41"/>
    </row>
    <row r="36" spans="1:12">
      <c r="A36" s="203" t="s">
        <v>143</v>
      </c>
      <c r="B36" s="403" t="s">
        <v>185</v>
      </c>
      <c r="C36" s="403"/>
      <c r="D36" s="52"/>
      <c r="E36" s="52"/>
      <c r="F36" s="51"/>
      <c r="G36" s="62">
        <f>F29+F30+F31+F32+F33+F34</f>
        <v>6.4141875000000006</v>
      </c>
      <c r="H36" s="41"/>
      <c r="I36" s="41"/>
      <c r="J36" s="41"/>
      <c r="K36" s="41"/>
      <c r="L36" s="41"/>
    </row>
    <row r="37" spans="1:12">
      <c r="A37" s="368" t="s">
        <v>38</v>
      </c>
      <c r="B37" s="369"/>
      <c r="C37" s="369"/>
      <c r="D37" s="369"/>
      <c r="E37" s="369"/>
      <c r="F37" s="369"/>
      <c r="G37" s="369"/>
      <c r="H37" s="369"/>
      <c r="I37" s="369"/>
      <c r="J37" s="369"/>
      <c r="K37" s="369"/>
      <c r="L37" s="370"/>
    </row>
    <row r="38" spans="1:12">
      <c r="A38" s="67" t="s">
        <v>139</v>
      </c>
      <c r="B38" s="52">
        <v>72</v>
      </c>
      <c r="C38" s="52">
        <v>71.28</v>
      </c>
      <c r="D38" s="52">
        <v>64</v>
      </c>
      <c r="E38" s="52">
        <f>D38/100*30+D38</f>
        <v>83.2</v>
      </c>
      <c r="F38" s="51">
        <f>(B38*E38)/1000</f>
        <v>5.9904000000000002</v>
      </c>
      <c r="G38" s="51"/>
      <c r="H38" s="41"/>
      <c r="I38" s="41"/>
      <c r="J38" s="41"/>
      <c r="K38" s="41"/>
      <c r="L38" s="41"/>
    </row>
    <row r="39" spans="1:12">
      <c r="A39" s="67" t="s">
        <v>142</v>
      </c>
      <c r="B39" s="52">
        <v>2</v>
      </c>
      <c r="C39" s="52">
        <v>2</v>
      </c>
      <c r="D39" s="52">
        <v>395.5</v>
      </c>
      <c r="E39" s="52">
        <f>D39/100*30+D39</f>
        <v>514.15</v>
      </c>
      <c r="F39" s="51">
        <f>(B39*E39)/1000</f>
        <v>1.0283</v>
      </c>
      <c r="G39" s="51"/>
      <c r="H39" s="41"/>
      <c r="I39" s="41"/>
      <c r="J39" s="41"/>
      <c r="K39" s="41"/>
      <c r="L39" s="41"/>
    </row>
    <row r="40" spans="1:12">
      <c r="A40" s="67" t="s">
        <v>168</v>
      </c>
      <c r="B40" s="52">
        <v>0.7</v>
      </c>
      <c r="C40" s="52">
        <v>0.7</v>
      </c>
      <c r="D40" s="52">
        <v>17</v>
      </c>
      <c r="E40" s="52">
        <f>D40/100*30+D40</f>
        <v>22.1</v>
      </c>
      <c r="F40" s="51">
        <f>(B40*E40)/1000</f>
        <v>1.5470000000000001E-2</v>
      </c>
      <c r="G40" s="51"/>
      <c r="H40" s="41"/>
      <c r="I40" s="41"/>
      <c r="J40" s="41"/>
      <c r="K40" s="41"/>
      <c r="L40" s="41"/>
    </row>
    <row r="41" spans="1:12">
      <c r="A41" s="161" t="s">
        <v>143</v>
      </c>
      <c r="B41" s="376" t="s">
        <v>187</v>
      </c>
      <c r="C41" s="377"/>
      <c r="D41" s="52"/>
      <c r="E41" s="52"/>
      <c r="F41" s="51"/>
      <c r="G41" s="51">
        <v>15</v>
      </c>
      <c r="H41" s="41"/>
      <c r="I41" s="41"/>
      <c r="J41" s="41"/>
      <c r="K41" s="41"/>
      <c r="L41" s="41"/>
    </row>
    <row r="42" spans="1:12">
      <c r="A42" s="378" t="s">
        <v>97</v>
      </c>
      <c r="B42" s="379"/>
      <c r="C42" s="379"/>
      <c r="D42" s="379"/>
      <c r="E42" s="379"/>
      <c r="F42" s="379"/>
      <c r="G42" s="379"/>
      <c r="H42" s="379"/>
      <c r="I42" s="379"/>
      <c r="J42" s="379"/>
      <c r="K42" s="379"/>
      <c r="L42" s="380"/>
    </row>
    <row r="43" spans="1:12" ht="16.5">
      <c r="A43" s="77" t="s">
        <v>175</v>
      </c>
      <c r="B43" s="16">
        <v>95</v>
      </c>
      <c r="C43" s="16">
        <v>55.77</v>
      </c>
      <c r="D43" s="52">
        <v>184</v>
      </c>
      <c r="E43" s="52">
        <f>D43/100*30+D43</f>
        <v>239.2</v>
      </c>
      <c r="F43" s="51">
        <f>(B43*E43)/1000</f>
        <v>22.724</v>
      </c>
      <c r="G43" s="51"/>
      <c r="H43" s="41"/>
      <c r="I43" s="41"/>
      <c r="J43" s="41"/>
      <c r="K43" s="41"/>
      <c r="L43" s="41"/>
    </row>
    <row r="44" spans="1:12" ht="16.5">
      <c r="A44" s="77" t="s">
        <v>245</v>
      </c>
      <c r="B44" s="16">
        <v>22</v>
      </c>
      <c r="C44" s="16">
        <v>22</v>
      </c>
      <c r="D44" s="52">
        <v>58</v>
      </c>
      <c r="E44" s="52">
        <f>D44/100*30+D44</f>
        <v>75.400000000000006</v>
      </c>
      <c r="F44" s="51">
        <f>(B44*E44)/1000</f>
        <v>1.6588000000000003</v>
      </c>
      <c r="G44" s="51"/>
      <c r="H44" s="41"/>
      <c r="I44" s="41"/>
      <c r="J44" s="41"/>
      <c r="K44" s="41"/>
      <c r="L44" s="41"/>
    </row>
    <row r="45" spans="1:12" ht="16.5">
      <c r="A45" s="77" t="s">
        <v>157</v>
      </c>
      <c r="B45" s="16">
        <v>2</v>
      </c>
      <c r="C45" s="16">
        <v>2</v>
      </c>
      <c r="D45" s="52">
        <v>157</v>
      </c>
      <c r="E45" s="52">
        <f>D45/100*30+D45</f>
        <v>204.1</v>
      </c>
      <c r="F45" s="51">
        <f>(B45*E45)/1000</f>
        <v>0.40820000000000001</v>
      </c>
      <c r="G45" s="51"/>
      <c r="H45" s="41"/>
      <c r="I45" s="41"/>
      <c r="J45" s="41"/>
      <c r="K45" s="41"/>
      <c r="L45" s="41"/>
    </row>
    <row r="46" spans="1:12" ht="16.5">
      <c r="A46" s="77" t="s">
        <v>246</v>
      </c>
      <c r="B46" s="16">
        <v>13</v>
      </c>
      <c r="C46" s="16">
        <v>13</v>
      </c>
      <c r="D46" s="52">
        <v>62</v>
      </c>
      <c r="E46" s="52">
        <f>D46/100*30+D46</f>
        <v>80.599999999999994</v>
      </c>
      <c r="F46" s="51">
        <f>(B46*E46)/1000</f>
        <v>1.0478000000000001</v>
      </c>
      <c r="G46" s="51"/>
      <c r="H46" s="41"/>
      <c r="I46" s="41"/>
      <c r="J46" s="41"/>
      <c r="K46" s="41"/>
      <c r="L46" s="41"/>
    </row>
    <row r="47" spans="1:12" ht="16.5">
      <c r="A47" s="77" t="s">
        <v>158</v>
      </c>
      <c r="B47" s="16">
        <v>1</v>
      </c>
      <c r="C47" s="16">
        <v>1</v>
      </c>
      <c r="D47" s="52">
        <v>17</v>
      </c>
      <c r="E47" s="52">
        <f>D47/100*30+D47</f>
        <v>22.1</v>
      </c>
      <c r="F47" s="51">
        <f>(B47*E47)/1000</f>
        <v>2.2100000000000002E-2</v>
      </c>
      <c r="G47" s="51"/>
      <c r="H47" s="41"/>
      <c r="I47" s="41"/>
      <c r="J47" s="41"/>
      <c r="K47" s="41"/>
      <c r="L47" s="41"/>
    </row>
    <row r="48" spans="1:12" ht="15" customHeight="1">
      <c r="A48" s="161" t="s">
        <v>143</v>
      </c>
      <c r="B48" s="376">
        <v>90</v>
      </c>
      <c r="C48" s="377"/>
      <c r="D48" s="73"/>
      <c r="E48" s="73"/>
      <c r="F48" s="74"/>
      <c r="G48" s="62">
        <v>35</v>
      </c>
      <c r="H48" s="41"/>
      <c r="I48" s="41"/>
      <c r="J48" s="41"/>
      <c r="K48" s="41"/>
      <c r="L48" s="41"/>
    </row>
    <row r="49" spans="1:12">
      <c r="A49" s="368" t="s">
        <v>23</v>
      </c>
      <c r="B49" s="369"/>
      <c r="C49" s="369"/>
      <c r="D49" s="369"/>
      <c r="E49" s="369"/>
      <c r="F49" s="369"/>
      <c r="G49" s="369"/>
      <c r="H49" s="369"/>
      <c r="I49" s="369"/>
      <c r="J49" s="369"/>
      <c r="K49" s="369"/>
      <c r="L49" s="370"/>
    </row>
    <row r="50" spans="1:12">
      <c r="A50" s="78" t="s">
        <v>176</v>
      </c>
      <c r="B50" s="47">
        <v>25</v>
      </c>
      <c r="C50" s="47">
        <v>25</v>
      </c>
      <c r="D50" s="52">
        <v>97</v>
      </c>
      <c r="E50" s="52">
        <f>D50/100*30+D50</f>
        <v>126.1</v>
      </c>
      <c r="F50" s="51">
        <f>(B50*E50)/1000</f>
        <v>3.1524999999999999</v>
      </c>
      <c r="G50" s="51"/>
      <c r="H50" s="41"/>
      <c r="I50" s="41"/>
      <c r="J50" s="41"/>
      <c r="K50" s="41"/>
      <c r="L50" s="41"/>
    </row>
    <row r="51" spans="1:12">
      <c r="A51" s="78" t="s">
        <v>147</v>
      </c>
      <c r="B51" s="47">
        <v>15</v>
      </c>
      <c r="C51" s="47">
        <v>15</v>
      </c>
      <c r="D51" s="52">
        <v>55</v>
      </c>
      <c r="E51" s="52">
        <f>D51/100*30+D51</f>
        <v>71.5</v>
      </c>
      <c r="F51" s="51">
        <f>(B51*E51)/1000</f>
        <v>1.0725</v>
      </c>
      <c r="G51" s="51"/>
      <c r="H51" s="41"/>
      <c r="I51" s="41"/>
      <c r="J51" s="41"/>
      <c r="K51" s="41"/>
      <c r="L51" s="41"/>
    </row>
    <row r="52" spans="1:12">
      <c r="A52" s="203" t="s">
        <v>143</v>
      </c>
      <c r="B52" s="381">
        <v>200</v>
      </c>
      <c r="C52" s="382"/>
      <c r="D52" s="52"/>
      <c r="E52" s="52"/>
      <c r="F52" s="51"/>
      <c r="G52" s="62">
        <v>5</v>
      </c>
      <c r="H52" s="41"/>
      <c r="I52" s="41"/>
      <c r="J52" s="41"/>
      <c r="K52" s="41"/>
      <c r="L52" s="41"/>
    </row>
    <row r="53" spans="1:12">
      <c r="A53" s="53" t="s">
        <v>163</v>
      </c>
      <c r="B53" s="80">
        <v>80</v>
      </c>
      <c r="C53" s="80">
        <v>80</v>
      </c>
      <c r="D53" s="383"/>
      <c r="E53" s="384"/>
      <c r="F53" s="384"/>
      <c r="G53" s="385"/>
      <c r="H53" s="41"/>
      <c r="I53" s="41"/>
      <c r="J53" s="41"/>
      <c r="K53" s="41"/>
      <c r="L53" s="81"/>
    </row>
    <row r="54" spans="1:12">
      <c r="A54" s="46" t="s">
        <v>163</v>
      </c>
      <c r="B54" s="47">
        <v>30</v>
      </c>
      <c r="C54" s="47">
        <v>30</v>
      </c>
      <c r="D54" s="52">
        <v>40</v>
      </c>
      <c r="E54" s="52">
        <f>D54/100*30+D54</f>
        <v>52</v>
      </c>
      <c r="F54" s="51">
        <v>1.5</v>
      </c>
      <c r="G54" s="51"/>
      <c r="H54" s="41"/>
      <c r="I54" s="41"/>
      <c r="J54" s="41"/>
      <c r="K54" s="41"/>
      <c r="L54" s="81"/>
    </row>
    <row r="55" spans="1:12">
      <c r="A55" s="53" t="s">
        <v>164</v>
      </c>
      <c r="B55" s="80">
        <v>30</v>
      </c>
      <c r="C55" s="80">
        <v>30</v>
      </c>
      <c r="D55" s="383"/>
      <c r="E55" s="384"/>
      <c r="F55" s="384"/>
      <c r="G55" s="385"/>
      <c r="H55" s="41"/>
      <c r="I55" s="41"/>
      <c r="J55" s="41"/>
      <c r="K55" s="41"/>
      <c r="L55" s="81"/>
    </row>
    <row r="56" spans="1:12">
      <c r="A56" s="53" t="s">
        <v>164</v>
      </c>
      <c r="B56" s="80">
        <v>30</v>
      </c>
      <c r="C56" s="80">
        <v>30</v>
      </c>
      <c r="D56" s="52">
        <v>44</v>
      </c>
      <c r="E56" s="52">
        <f>D56/100*30+D56</f>
        <v>57.2</v>
      </c>
      <c r="F56" s="51">
        <v>1.5</v>
      </c>
      <c r="G56" s="62"/>
      <c r="H56" s="41"/>
      <c r="I56" s="41"/>
      <c r="J56" s="41"/>
      <c r="K56" s="41"/>
      <c r="L56" s="81"/>
    </row>
    <row r="57" spans="1:12" ht="15" customHeight="1">
      <c r="A57" s="383" t="s">
        <v>133</v>
      </c>
      <c r="B57" s="384"/>
      <c r="C57" s="384"/>
      <c r="D57" s="385"/>
      <c r="E57" s="150"/>
      <c r="F57" s="51"/>
      <c r="G57" s="82">
        <f>G27+G36+G41+G48+G52+F54+F56</f>
        <v>74.414187499999997</v>
      </c>
      <c r="H57" s="41"/>
      <c r="I57" s="41"/>
      <c r="J57" s="41"/>
      <c r="K57" s="41"/>
      <c r="L57" s="41"/>
    </row>
    <row r="58" spans="1:12">
      <c r="A58" s="42"/>
      <c r="B58" s="42"/>
      <c r="C58" s="83"/>
      <c r="E58" s="43"/>
      <c r="F58" s="42"/>
      <c r="G58" s="42"/>
    </row>
    <row r="59" spans="1:12">
      <c r="A59" s="42"/>
      <c r="B59" s="42"/>
      <c r="C59" s="83"/>
    </row>
    <row r="60" spans="1:12">
      <c r="A60" s="42"/>
      <c r="B60" s="42"/>
      <c r="C60" s="83"/>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C485" s="83"/>
    </row>
    <row r="486" spans="1:3">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sheetData>
  <mergeCells count="33">
    <mergeCell ref="J1:L1"/>
    <mergeCell ref="A4:L4"/>
    <mergeCell ref="D2:D3"/>
    <mergeCell ref="A2:A3"/>
    <mergeCell ref="A11:L11"/>
    <mergeCell ref="A1:I1"/>
    <mergeCell ref="F2:F3"/>
    <mergeCell ref="A15:L15"/>
    <mergeCell ref="G2:G3"/>
    <mergeCell ref="A22:D22"/>
    <mergeCell ref="A5:L5"/>
    <mergeCell ref="H2:L2"/>
    <mergeCell ref="C2:C3"/>
    <mergeCell ref="E2:E3"/>
    <mergeCell ref="B2:B3"/>
    <mergeCell ref="C10:F10"/>
    <mergeCell ref="A13:L13"/>
    <mergeCell ref="A57:D57"/>
    <mergeCell ref="A37:L37"/>
    <mergeCell ref="C19:F19"/>
    <mergeCell ref="A24:L24"/>
    <mergeCell ref="D53:G53"/>
    <mergeCell ref="B48:C48"/>
    <mergeCell ref="B27:C27"/>
    <mergeCell ref="A42:L42"/>
    <mergeCell ref="B52:C52"/>
    <mergeCell ref="B41:C41"/>
    <mergeCell ref="A49:L49"/>
    <mergeCell ref="A20:L20"/>
    <mergeCell ref="D55:G55"/>
    <mergeCell ref="A23:L23"/>
    <mergeCell ref="A28:L28"/>
    <mergeCell ref="B36:C36"/>
  </mergeCells>
  <pageMargins left="0" right="0" top="0" bottom="0" header="0.31496062992125984" footer="0.31496062992125984"/>
  <pageSetup paperSize="9" fitToWidth="0" fitToHeight="0" orientation="landscape"/>
</worksheet>
</file>

<file path=xl/worksheets/sheet13.xml><?xml version="1.0" encoding="utf-8"?>
<worksheet xmlns="http://schemas.openxmlformats.org/spreadsheetml/2006/main" xmlns:r="http://schemas.openxmlformats.org/officeDocument/2006/relationships">
  <dimension ref="A1:J46"/>
  <sheetViews>
    <sheetView topLeftCell="A36" workbookViewId="0">
      <selection activeCell="A36" sqref="A1:XFD1048576"/>
    </sheetView>
  </sheetViews>
  <sheetFormatPr defaultColWidth="9.140625" defaultRowHeight="15.75"/>
  <cols>
    <col min="1" max="1" width="31.28515625" style="204" customWidth="1"/>
    <col min="2" max="2" width="10" style="205" customWidth="1"/>
    <col min="3" max="3" width="9.140625" style="205"/>
    <col min="4" max="4" width="11" style="205" customWidth="1"/>
    <col min="5" max="5" width="10.42578125" style="205" customWidth="1"/>
    <col min="6" max="6" width="11.140625" style="205" customWidth="1"/>
    <col min="7" max="7" width="9.140625" style="205"/>
    <col min="8" max="8" width="36.28515625" style="205" customWidth="1"/>
    <col min="9" max="9" width="15.28515625" style="204" customWidth="1"/>
    <col min="10" max="10" width="0" style="206" hidden="1" customWidth="1"/>
    <col min="11" max="16384" width="9.140625" style="204"/>
  </cols>
  <sheetData>
    <row r="1" spans="1:10">
      <c r="A1" s="207"/>
      <c r="B1" s="208"/>
      <c r="C1" s="209"/>
      <c r="D1" s="209"/>
      <c r="E1" s="209"/>
      <c r="F1" s="209"/>
      <c r="G1" s="209"/>
      <c r="H1" s="209"/>
      <c r="I1" s="209"/>
    </row>
    <row r="2" spans="1:10" ht="21" customHeight="1">
      <c r="A2" s="412" t="s">
        <v>104</v>
      </c>
      <c r="B2" s="412"/>
      <c r="C2" s="412"/>
      <c r="D2" s="412"/>
      <c r="E2" s="412"/>
      <c r="F2" s="412"/>
      <c r="G2" s="412"/>
      <c r="H2" s="412"/>
      <c r="I2" s="412"/>
    </row>
    <row r="3" spans="1:10" ht="25.5" customHeight="1">
      <c r="A3" s="207"/>
      <c r="B3" s="210"/>
      <c r="C3" s="417" t="s">
        <v>0</v>
      </c>
      <c r="D3" s="417"/>
      <c r="E3" s="417"/>
      <c r="F3" s="417"/>
      <c r="G3" s="417"/>
      <c r="H3" s="209"/>
      <c r="I3" s="209"/>
    </row>
    <row r="4" spans="1:10">
      <c r="A4" s="413" t="s">
        <v>1</v>
      </c>
      <c r="B4" s="414" t="s">
        <v>2</v>
      </c>
      <c r="C4" s="414" t="s">
        <v>3</v>
      </c>
      <c r="D4" s="413" t="s">
        <v>4</v>
      </c>
      <c r="E4" s="413" t="s">
        <v>5</v>
      </c>
      <c r="F4" s="415" t="s">
        <v>6</v>
      </c>
      <c r="G4" s="413" t="s">
        <v>7</v>
      </c>
      <c r="H4" s="415" t="s">
        <v>8</v>
      </c>
      <c r="I4" s="415" t="s">
        <v>9</v>
      </c>
    </row>
    <row r="5" spans="1:10">
      <c r="A5" s="413"/>
      <c r="B5" s="414"/>
      <c r="C5" s="414"/>
      <c r="D5" s="413"/>
      <c r="E5" s="413"/>
      <c r="F5" s="415"/>
      <c r="G5" s="413"/>
      <c r="H5" s="415"/>
      <c r="I5" s="415"/>
    </row>
    <row r="6" spans="1:10">
      <c r="A6" s="413"/>
      <c r="B6" s="211" t="s">
        <v>10</v>
      </c>
      <c r="C6" s="414"/>
      <c r="D6" s="212" t="s">
        <v>10</v>
      </c>
      <c r="E6" s="212" t="s">
        <v>10</v>
      </c>
      <c r="F6" s="213" t="s">
        <v>10</v>
      </c>
      <c r="G6" s="212" t="s">
        <v>11</v>
      </c>
      <c r="H6" s="415"/>
      <c r="I6" s="415"/>
    </row>
    <row r="7" spans="1:10" s="214" customFormat="1" ht="39.75" customHeight="1">
      <c r="A7" s="215" t="s">
        <v>28</v>
      </c>
      <c r="B7" s="14" t="s">
        <v>29</v>
      </c>
      <c r="C7" s="216">
        <v>33.299999999999997</v>
      </c>
      <c r="D7" s="17">
        <v>5.2</v>
      </c>
      <c r="E7" s="17">
        <v>10.8</v>
      </c>
      <c r="F7" s="17">
        <v>30</v>
      </c>
      <c r="G7" s="52">
        <v>220</v>
      </c>
      <c r="H7" s="17" t="s">
        <v>30</v>
      </c>
      <c r="I7" s="217" t="s">
        <v>31</v>
      </c>
      <c r="J7" s="218" t="s">
        <v>33</v>
      </c>
    </row>
    <row r="8" spans="1:10" s="3" customFormat="1" ht="22.5" customHeight="1">
      <c r="A8" s="134" t="s">
        <v>14</v>
      </c>
      <c r="B8" s="20">
        <v>10</v>
      </c>
      <c r="C8" s="15">
        <v>5.34</v>
      </c>
      <c r="D8" s="15">
        <v>0.1</v>
      </c>
      <c r="E8" s="15">
        <v>7.3</v>
      </c>
      <c r="F8" s="15">
        <v>0.1</v>
      </c>
      <c r="G8" s="15">
        <v>66.099999999999994</v>
      </c>
      <c r="H8" s="18" t="s">
        <v>12</v>
      </c>
      <c r="I8" s="18" t="s">
        <v>15</v>
      </c>
    </row>
    <row r="9" spans="1:10" s="2" customFormat="1" ht="24.75" customHeight="1">
      <c r="A9" s="134" t="s">
        <v>32</v>
      </c>
      <c r="B9" s="18">
        <v>20</v>
      </c>
      <c r="C9" s="15">
        <v>11.77</v>
      </c>
      <c r="D9" s="15">
        <v>5.12</v>
      </c>
      <c r="E9" s="15">
        <v>5.22</v>
      </c>
      <c r="F9" s="15">
        <v>0</v>
      </c>
      <c r="G9" s="15">
        <v>68.599999999999994</v>
      </c>
      <c r="H9" s="18" t="s">
        <v>12</v>
      </c>
      <c r="I9" s="18" t="s">
        <v>13</v>
      </c>
      <c r="J9" s="2" t="s">
        <v>34</v>
      </c>
    </row>
    <row r="10" spans="1:10" s="3" customFormat="1" ht="22.5" customHeight="1">
      <c r="A10" s="13" t="s">
        <v>262</v>
      </c>
      <c r="B10" s="14">
        <v>55</v>
      </c>
      <c r="C10" s="15">
        <v>12.17</v>
      </c>
      <c r="D10" s="14">
        <v>4</v>
      </c>
      <c r="E10" s="14">
        <v>18</v>
      </c>
      <c r="F10" s="14">
        <v>65</v>
      </c>
      <c r="G10" s="14">
        <v>122</v>
      </c>
      <c r="H10" s="17" t="s">
        <v>266</v>
      </c>
      <c r="I10" s="18"/>
    </row>
    <row r="11" spans="1:10" ht="27" customHeight="1">
      <c r="A11" s="219" t="s">
        <v>63</v>
      </c>
      <c r="B11" s="220">
        <v>200</v>
      </c>
      <c r="C11" s="216">
        <v>5.74</v>
      </c>
      <c r="D11" s="216">
        <v>1.6</v>
      </c>
      <c r="E11" s="216">
        <v>1.4</v>
      </c>
      <c r="F11" s="216">
        <v>8.6</v>
      </c>
      <c r="G11" s="216">
        <v>53.5</v>
      </c>
      <c r="H11" s="217" t="s">
        <v>12</v>
      </c>
      <c r="I11" s="217" t="s">
        <v>13</v>
      </c>
      <c r="J11" s="206" t="s">
        <v>34</v>
      </c>
    </row>
    <row r="12" spans="1:10" ht="23.25" customHeight="1">
      <c r="A12" s="219" t="s">
        <v>16</v>
      </c>
      <c r="B12" s="217">
        <v>60</v>
      </c>
      <c r="C12" s="216">
        <v>4.7</v>
      </c>
      <c r="D12" s="216">
        <v>2.8</v>
      </c>
      <c r="E12" s="216">
        <v>0.8</v>
      </c>
      <c r="F12" s="216">
        <v>20</v>
      </c>
      <c r="G12" s="216">
        <v>105.6</v>
      </c>
      <c r="H12" s="217" t="s">
        <v>17</v>
      </c>
      <c r="I12" s="217">
        <v>125</v>
      </c>
      <c r="J12" s="206" t="s">
        <v>35</v>
      </c>
    </row>
    <row r="13" spans="1:10" ht="18" customHeight="1">
      <c r="A13" s="221" t="s">
        <v>18</v>
      </c>
      <c r="B13" s="222"/>
      <c r="C13" s="222">
        <f>SUM(C7:C12)</f>
        <v>73.02</v>
      </c>
      <c r="D13" s="222">
        <f>SUM(D7:D12)</f>
        <v>18.82</v>
      </c>
      <c r="E13" s="222">
        <f>SUM(E7:E12)</f>
        <v>43.519999999999996</v>
      </c>
      <c r="F13" s="222">
        <f>SUM(F7:F12)</f>
        <v>123.69999999999999</v>
      </c>
      <c r="G13" s="222">
        <f>SUM(G7:G12)</f>
        <v>635.80000000000007</v>
      </c>
      <c r="H13" s="212"/>
      <c r="I13" s="223"/>
      <c r="J13" s="206" t="s">
        <v>35</v>
      </c>
    </row>
    <row r="14" spans="1:10" ht="21" customHeight="1">
      <c r="A14" s="416" t="s">
        <v>19</v>
      </c>
      <c r="B14" s="416"/>
      <c r="C14" s="416"/>
      <c r="D14" s="416"/>
      <c r="E14" s="416"/>
      <c r="F14" s="416"/>
      <c r="G14" s="416"/>
      <c r="H14" s="416"/>
      <c r="I14" s="416"/>
    </row>
    <row r="15" spans="1:10" s="224" customFormat="1" ht="39" customHeight="1">
      <c r="A15" s="225" t="s">
        <v>51</v>
      </c>
      <c r="B15" s="217">
        <v>60</v>
      </c>
      <c r="C15" s="216">
        <v>5</v>
      </c>
      <c r="D15" s="216">
        <v>0.6</v>
      </c>
      <c r="E15" s="216">
        <v>3.1</v>
      </c>
      <c r="F15" s="216">
        <v>1.8</v>
      </c>
      <c r="G15" s="216">
        <v>37.6</v>
      </c>
      <c r="H15" s="217" t="s">
        <v>12</v>
      </c>
      <c r="I15" s="217" t="s">
        <v>22</v>
      </c>
      <c r="J15" s="205" t="s">
        <v>35</v>
      </c>
    </row>
    <row r="16" spans="1:10" ht="33" customHeight="1">
      <c r="A16" s="226" t="s">
        <v>20</v>
      </c>
      <c r="B16" s="217">
        <v>250</v>
      </c>
      <c r="C16" s="216">
        <v>15</v>
      </c>
      <c r="D16" s="216">
        <v>4.37</v>
      </c>
      <c r="E16" s="216">
        <v>7.93</v>
      </c>
      <c r="F16" s="216">
        <v>6.6</v>
      </c>
      <c r="G16" s="216">
        <v>114.3</v>
      </c>
      <c r="H16" s="227" t="s">
        <v>21</v>
      </c>
      <c r="I16" s="217">
        <v>187</v>
      </c>
      <c r="J16" s="206" t="s">
        <v>35</v>
      </c>
    </row>
    <row r="17" spans="1:10" ht="23.25" customHeight="1">
      <c r="A17" s="219" t="s">
        <v>53</v>
      </c>
      <c r="B17" s="217">
        <v>150</v>
      </c>
      <c r="C17" s="216">
        <v>10</v>
      </c>
      <c r="D17" s="216">
        <v>5.3</v>
      </c>
      <c r="E17" s="216">
        <v>5.5</v>
      </c>
      <c r="F17" s="216">
        <v>32.700000000000003</v>
      </c>
      <c r="G17" s="216">
        <v>202</v>
      </c>
      <c r="H17" s="217" t="s">
        <v>12</v>
      </c>
      <c r="I17" s="217" t="s">
        <v>54</v>
      </c>
      <c r="J17" s="206" t="s">
        <v>35</v>
      </c>
    </row>
    <row r="18" spans="1:10" ht="22.5" customHeight="1">
      <c r="A18" s="228" t="s">
        <v>106</v>
      </c>
      <c r="B18" s="229" t="s">
        <v>107</v>
      </c>
      <c r="C18" s="216">
        <v>35</v>
      </c>
      <c r="D18" s="216">
        <v>15.19</v>
      </c>
      <c r="E18" s="216">
        <v>15.19</v>
      </c>
      <c r="F18" s="216">
        <v>3.49</v>
      </c>
      <c r="G18" s="216">
        <v>212.51</v>
      </c>
      <c r="H18" s="217" t="s">
        <v>12</v>
      </c>
      <c r="I18" s="217" t="s">
        <v>108</v>
      </c>
      <c r="J18" s="206" t="s">
        <v>35</v>
      </c>
    </row>
    <row r="19" spans="1:10" s="3" customFormat="1" ht="22.5" customHeight="1">
      <c r="A19" s="135" t="s">
        <v>23</v>
      </c>
      <c r="B19" s="18">
        <v>200</v>
      </c>
      <c r="C19" s="15">
        <v>5</v>
      </c>
      <c r="D19" s="15">
        <v>0.6</v>
      </c>
      <c r="E19" s="15">
        <v>0</v>
      </c>
      <c r="F19" s="15">
        <v>22.8</v>
      </c>
      <c r="G19" s="15">
        <v>93.2</v>
      </c>
      <c r="H19" s="18" t="s">
        <v>12</v>
      </c>
      <c r="I19" s="18" t="s">
        <v>24</v>
      </c>
      <c r="J19" s="85" t="s">
        <v>35</v>
      </c>
    </row>
    <row r="20" spans="1:10" ht="31.5" customHeight="1">
      <c r="A20" s="230" t="s">
        <v>25</v>
      </c>
      <c r="B20" s="217">
        <v>80</v>
      </c>
      <c r="C20" s="216">
        <v>1.5</v>
      </c>
      <c r="D20" s="216">
        <v>6.5</v>
      </c>
      <c r="E20" s="216">
        <v>0.8</v>
      </c>
      <c r="F20" s="216">
        <v>33.799999999999997</v>
      </c>
      <c r="G20" s="216">
        <v>177.6</v>
      </c>
      <c r="H20" s="227" t="s">
        <v>26</v>
      </c>
      <c r="I20" s="217">
        <v>13003</v>
      </c>
      <c r="J20" s="206" t="s">
        <v>35</v>
      </c>
    </row>
    <row r="21" spans="1:10" ht="29.25" customHeight="1">
      <c r="A21" s="231" t="s">
        <v>41</v>
      </c>
      <c r="B21" s="217">
        <v>30</v>
      </c>
      <c r="C21" s="216">
        <v>1.5</v>
      </c>
      <c r="D21" s="216">
        <v>2.4</v>
      </c>
      <c r="E21" s="216">
        <v>0.3</v>
      </c>
      <c r="F21" s="216">
        <v>14.6</v>
      </c>
      <c r="G21" s="216">
        <v>72.599999999999994</v>
      </c>
      <c r="H21" s="227" t="s">
        <v>26</v>
      </c>
      <c r="I21" s="217">
        <v>13002</v>
      </c>
      <c r="J21" s="206" t="s">
        <v>35</v>
      </c>
    </row>
    <row r="22" spans="1:10" ht="19.5" customHeight="1">
      <c r="A22" s="221" t="s">
        <v>27</v>
      </c>
      <c r="B22" s="211"/>
      <c r="C22" s="222">
        <f>SUM(C15:C21)</f>
        <v>73</v>
      </c>
      <c r="D22" s="222">
        <f>SUM(D15:D21)</f>
        <v>34.96</v>
      </c>
      <c r="E22" s="222">
        <f>SUM(E15:E21)</f>
        <v>32.819999999999993</v>
      </c>
      <c r="F22" s="222">
        <f>SUM(F15:F21)</f>
        <v>115.78999999999999</v>
      </c>
      <c r="G22" s="222">
        <f>SUM(G15:G21)</f>
        <v>909.81000000000006</v>
      </c>
      <c r="H22" s="212"/>
      <c r="I22" s="212"/>
    </row>
    <row r="23" spans="1:10">
      <c r="A23" s="232" t="s">
        <v>42</v>
      </c>
      <c r="B23" s="233"/>
      <c r="C23" s="234">
        <f>C13+C22</f>
        <v>146.01999999999998</v>
      </c>
      <c r="D23" s="234">
        <f>D13+D22</f>
        <v>53.78</v>
      </c>
      <c r="E23" s="234">
        <f>E13+E22</f>
        <v>76.339999999999989</v>
      </c>
      <c r="F23" s="234">
        <f>F13+F22</f>
        <v>239.48999999999998</v>
      </c>
      <c r="G23" s="234">
        <f>G13+G22</f>
        <v>1545.6100000000001</v>
      </c>
      <c r="H23" s="233"/>
      <c r="I23" s="235"/>
      <c r="J23" s="236"/>
    </row>
    <row r="24" spans="1:10" ht="9.75" customHeight="1">
      <c r="A24" s="207"/>
      <c r="B24" s="208"/>
      <c r="C24" s="209"/>
      <c r="D24" s="209"/>
      <c r="E24" s="209"/>
      <c r="F24" s="209"/>
      <c r="G24" s="209"/>
      <c r="H24" s="209"/>
      <c r="I24" s="209"/>
    </row>
    <row r="25" spans="1:10">
      <c r="A25" s="418" t="s">
        <v>105</v>
      </c>
      <c r="B25" s="418"/>
      <c r="C25" s="418"/>
      <c r="D25" s="418"/>
      <c r="E25" s="418"/>
      <c r="F25" s="418"/>
      <c r="G25" s="418"/>
      <c r="H25" s="418"/>
      <c r="I25" s="418"/>
    </row>
    <row r="26" spans="1:10">
      <c r="A26" s="207"/>
      <c r="B26" s="210"/>
      <c r="C26" s="417" t="s">
        <v>0</v>
      </c>
      <c r="D26" s="417"/>
      <c r="E26" s="417"/>
      <c r="F26" s="417"/>
      <c r="G26" s="417"/>
      <c r="H26" s="209"/>
      <c r="I26" s="209"/>
    </row>
    <row r="27" spans="1:10">
      <c r="A27" s="413" t="s">
        <v>1</v>
      </c>
      <c r="B27" s="414" t="s">
        <v>2</v>
      </c>
      <c r="C27" s="414" t="s">
        <v>3</v>
      </c>
      <c r="D27" s="413" t="s">
        <v>4</v>
      </c>
      <c r="E27" s="413" t="s">
        <v>5</v>
      </c>
      <c r="F27" s="415" t="s">
        <v>6</v>
      </c>
      <c r="G27" s="413" t="s">
        <v>7</v>
      </c>
      <c r="H27" s="415" t="s">
        <v>8</v>
      </c>
      <c r="I27" s="415" t="s">
        <v>9</v>
      </c>
    </row>
    <row r="28" spans="1:10">
      <c r="A28" s="413"/>
      <c r="B28" s="414"/>
      <c r="C28" s="414"/>
      <c r="D28" s="413"/>
      <c r="E28" s="413"/>
      <c r="F28" s="415"/>
      <c r="G28" s="413"/>
      <c r="H28" s="415"/>
      <c r="I28" s="415"/>
    </row>
    <row r="29" spans="1:10">
      <c r="A29" s="413"/>
      <c r="B29" s="211" t="s">
        <v>10</v>
      </c>
      <c r="C29" s="414"/>
      <c r="D29" s="212" t="s">
        <v>10</v>
      </c>
      <c r="E29" s="212" t="s">
        <v>10</v>
      </c>
      <c r="F29" s="213" t="s">
        <v>10</v>
      </c>
      <c r="G29" s="212" t="s">
        <v>11</v>
      </c>
      <c r="H29" s="415"/>
      <c r="I29" s="415"/>
    </row>
    <row r="30" spans="1:10" ht="38.25">
      <c r="A30" s="215" t="str">
        <f>A7</f>
        <v>Каша рисовая молочная</v>
      </c>
      <c r="B30" s="14" t="s">
        <v>45</v>
      </c>
      <c r="C30" s="216">
        <v>33.299999999999997</v>
      </c>
      <c r="D30" s="237">
        <v>5.34</v>
      </c>
      <c r="E30" s="237">
        <v>11.23</v>
      </c>
      <c r="F30" s="237">
        <v>35.01</v>
      </c>
      <c r="G30" s="233">
        <v>263</v>
      </c>
      <c r="H30" s="17" t="s">
        <v>30</v>
      </c>
      <c r="I30" s="217" t="s">
        <v>31</v>
      </c>
      <c r="J30" s="218" t="s">
        <v>33</v>
      </c>
    </row>
    <row r="31" spans="1:10" s="3" customFormat="1" ht="22.5" customHeight="1">
      <c r="A31" s="134" t="s">
        <v>14</v>
      </c>
      <c r="B31" s="20">
        <v>10</v>
      </c>
      <c r="C31" s="15">
        <v>5.34</v>
      </c>
      <c r="D31" s="15">
        <v>0.1</v>
      </c>
      <c r="E31" s="15">
        <v>7.3</v>
      </c>
      <c r="F31" s="15">
        <v>0.1</v>
      </c>
      <c r="G31" s="15">
        <v>66.099999999999994</v>
      </c>
      <c r="H31" s="18" t="s">
        <v>12</v>
      </c>
      <c r="I31" s="18" t="s">
        <v>15</v>
      </c>
    </row>
    <row r="32" spans="1:10" s="2" customFormat="1" ht="24.75" customHeight="1">
      <c r="A32" s="134" t="s">
        <v>32</v>
      </c>
      <c r="B32" s="18">
        <v>20</v>
      </c>
      <c r="C32" s="15">
        <v>11.77</v>
      </c>
      <c r="D32" s="15">
        <v>5.12</v>
      </c>
      <c r="E32" s="15">
        <v>5.22</v>
      </c>
      <c r="F32" s="15">
        <v>0</v>
      </c>
      <c r="G32" s="15">
        <v>68.599999999999994</v>
      </c>
      <c r="H32" s="18" t="s">
        <v>12</v>
      </c>
      <c r="I32" s="18" t="s">
        <v>13</v>
      </c>
      <c r="J32" s="2" t="s">
        <v>34</v>
      </c>
    </row>
    <row r="33" spans="1:10" s="3" customFormat="1" ht="22.5" customHeight="1">
      <c r="A33" s="13" t="s">
        <v>262</v>
      </c>
      <c r="B33" s="14">
        <v>55</v>
      </c>
      <c r="C33" s="15">
        <v>12.17</v>
      </c>
      <c r="D33" s="14">
        <v>4</v>
      </c>
      <c r="E33" s="14">
        <v>18</v>
      </c>
      <c r="F33" s="14">
        <v>65</v>
      </c>
      <c r="G33" s="14">
        <v>122</v>
      </c>
      <c r="H33" s="17" t="s">
        <v>266</v>
      </c>
      <c r="I33" s="18"/>
    </row>
    <row r="34" spans="1:10" ht="27.75" customHeight="1">
      <c r="A34" s="215" t="str">
        <f>A11</f>
        <v>Чай черный байховый с лимоном и сахаром</v>
      </c>
      <c r="B34" s="220">
        <v>200</v>
      </c>
      <c r="C34" s="216">
        <v>5.74</v>
      </c>
      <c r="D34" s="216">
        <v>0.8</v>
      </c>
      <c r="E34" s="216">
        <v>0</v>
      </c>
      <c r="F34" s="216">
        <v>28</v>
      </c>
      <c r="G34" s="216">
        <v>108</v>
      </c>
      <c r="H34" s="217" t="s">
        <v>66</v>
      </c>
      <c r="I34" s="217">
        <v>389</v>
      </c>
      <c r="J34" s="206" t="s">
        <v>35</v>
      </c>
    </row>
    <row r="35" spans="1:10" ht="23.25" customHeight="1">
      <c r="A35" s="215" t="str">
        <f>A12</f>
        <v>Батон нарезной</v>
      </c>
      <c r="B35" s="217">
        <v>40</v>
      </c>
      <c r="C35" s="216">
        <v>4.7</v>
      </c>
      <c r="D35" s="216">
        <v>2.8</v>
      </c>
      <c r="E35" s="216">
        <v>0.8</v>
      </c>
      <c r="F35" s="216">
        <v>20</v>
      </c>
      <c r="G35" s="216">
        <v>105.6</v>
      </c>
      <c r="H35" s="217" t="s">
        <v>17</v>
      </c>
      <c r="I35" s="217">
        <v>125</v>
      </c>
      <c r="J35" s="206" t="s">
        <v>35</v>
      </c>
    </row>
    <row r="36" spans="1:10" ht="21.75" customHeight="1">
      <c r="A36" s="221" t="s">
        <v>18</v>
      </c>
      <c r="B36" s="222"/>
      <c r="C36" s="222">
        <f>SUM(C30:C35)</f>
        <v>73.02</v>
      </c>
      <c r="D36" s="222">
        <f>SUM(D30:D35)</f>
        <v>18.16</v>
      </c>
      <c r="E36" s="222">
        <f>SUM(E30:E35)</f>
        <v>42.55</v>
      </c>
      <c r="F36" s="222">
        <f>SUM(F30:F35)</f>
        <v>148.11000000000001</v>
      </c>
      <c r="G36" s="222">
        <f>SUM(G30:G35)</f>
        <v>733.30000000000007</v>
      </c>
      <c r="H36" s="212"/>
      <c r="I36" s="223"/>
      <c r="J36" s="206" t="s">
        <v>35</v>
      </c>
    </row>
    <row r="37" spans="1:10" ht="22.5" customHeight="1">
      <c r="A37" s="416" t="s">
        <v>19</v>
      </c>
      <c r="B37" s="416"/>
      <c r="C37" s="416"/>
      <c r="D37" s="416"/>
      <c r="E37" s="416"/>
      <c r="F37" s="416"/>
      <c r="G37" s="416"/>
      <c r="H37" s="416"/>
      <c r="I37" s="416"/>
    </row>
    <row r="38" spans="1:10" ht="38.25">
      <c r="A38" s="225" t="s">
        <v>51</v>
      </c>
      <c r="B38" s="217">
        <v>100</v>
      </c>
      <c r="C38" s="216">
        <f t="shared" ref="C38:C44" si="0">C15</f>
        <v>5</v>
      </c>
      <c r="D38" s="216">
        <v>0.99</v>
      </c>
      <c r="E38" s="216">
        <v>5.15</v>
      </c>
      <c r="F38" s="216">
        <v>3</v>
      </c>
      <c r="G38" s="216">
        <v>62.42</v>
      </c>
      <c r="H38" s="217" t="s">
        <v>12</v>
      </c>
      <c r="I38" s="217" t="s">
        <v>22</v>
      </c>
      <c r="J38" s="205" t="s">
        <v>35</v>
      </c>
    </row>
    <row r="39" spans="1:10" ht="31.5">
      <c r="A39" s="226" t="s">
        <v>20</v>
      </c>
      <c r="B39" s="217">
        <v>300</v>
      </c>
      <c r="C39" s="216">
        <f t="shared" si="0"/>
        <v>15</v>
      </c>
      <c r="D39" s="216">
        <v>4.37</v>
      </c>
      <c r="E39" s="216">
        <v>7.93</v>
      </c>
      <c r="F39" s="216">
        <v>6.6</v>
      </c>
      <c r="G39" s="216">
        <v>114.3</v>
      </c>
      <c r="H39" s="227" t="s">
        <v>21</v>
      </c>
      <c r="I39" s="217">
        <v>187</v>
      </c>
      <c r="J39" s="206" t="s">
        <v>35</v>
      </c>
    </row>
    <row r="40" spans="1:10" ht="25.5" customHeight="1">
      <c r="A40" s="228" t="s">
        <v>53</v>
      </c>
      <c r="B40" s="217">
        <v>200</v>
      </c>
      <c r="C40" s="216">
        <f t="shared" si="0"/>
        <v>10</v>
      </c>
      <c r="D40" s="216">
        <v>7.1</v>
      </c>
      <c r="E40" s="216">
        <v>7.4</v>
      </c>
      <c r="F40" s="216">
        <v>43.7</v>
      </c>
      <c r="G40" s="216">
        <v>269.3</v>
      </c>
      <c r="H40" s="217" t="s">
        <v>12</v>
      </c>
      <c r="I40" s="217" t="s">
        <v>54</v>
      </c>
      <c r="J40" s="206" t="s">
        <v>35</v>
      </c>
    </row>
    <row r="41" spans="1:10" ht="27" customHeight="1">
      <c r="A41" s="228" t="s">
        <v>106</v>
      </c>
      <c r="B41" s="229" t="s">
        <v>109</v>
      </c>
      <c r="C41" s="216">
        <f t="shared" si="0"/>
        <v>35</v>
      </c>
      <c r="D41" s="216">
        <v>16.86</v>
      </c>
      <c r="E41" s="216">
        <v>16.86</v>
      </c>
      <c r="F41" s="216">
        <v>3.87</v>
      </c>
      <c r="G41" s="216">
        <v>235.89</v>
      </c>
      <c r="H41" s="217" t="s">
        <v>12</v>
      </c>
      <c r="I41" s="217" t="s">
        <v>108</v>
      </c>
      <c r="J41" s="206" t="s">
        <v>35</v>
      </c>
    </row>
    <row r="42" spans="1:10" s="3" customFormat="1" ht="22.5" customHeight="1">
      <c r="A42" s="135" t="s">
        <v>23</v>
      </c>
      <c r="B42" s="18">
        <v>200</v>
      </c>
      <c r="C42" s="216">
        <f t="shared" si="0"/>
        <v>5</v>
      </c>
      <c r="D42" s="15">
        <v>0.6</v>
      </c>
      <c r="E42" s="15">
        <v>0</v>
      </c>
      <c r="F42" s="15">
        <v>22.8</v>
      </c>
      <c r="G42" s="15">
        <v>93.2</v>
      </c>
      <c r="H42" s="18" t="s">
        <v>12</v>
      </c>
      <c r="I42" s="18" t="s">
        <v>24</v>
      </c>
      <c r="J42" s="85" t="s">
        <v>35</v>
      </c>
    </row>
    <row r="43" spans="1:10" ht="31.5" customHeight="1">
      <c r="A43" s="230" t="s">
        <v>25</v>
      </c>
      <c r="B43" s="217">
        <v>80</v>
      </c>
      <c r="C43" s="216">
        <f t="shared" si="0"/>
        <v>1.5</v>
      </c>
      <c r="D43" s="216">
        <v>6.5</v>
      </c>
      <c r="E43" s="216">
        <v>0.8</v>
      </c>
      <c r="F43" s="216">
        <v>33.799999999999997</v>
      </c>
      <c r="G43" s="216">
        <v>177.6</v>
      </c>
      <c r="H43" s="227" t="s">
        <v>26</v>
      </c>
      <c r="I43" s="217">
        <v>13003</v>
      </c>
      <c r="J43" s="206" t="s">
        <v>35</v>
      </c>
    </row>
    <row r="44" spans="1:10" ht="29.25" customHeight="1">
      <c r="A44" s="231" t="s">
        <v>41</v>
      </c>
      <c r="B44" s="217">
        <v>30</v>
      </c>
      <c r="C44" s="216">
        <f t="shared" si="0"/>
        <v>1.5</v>
      </c>
      <c r="D44" s="216">
        <v>2.4</v>
      </c>
      <c r="E44" s="216">
        <v>0.3</v>
      </c>
      <c r="F44" s="216">
        <v>14.6</v>
      </c>
      <c r="G44" s="216">
        <v>72.599999999999994</v>
      </c>
      <c r="H44" s="227" t="s">
        <v>26</v>
      </c>
      <c r="I44" s="217">
        <v>13002</v>
      </c>
      <c r="J44" s="206" t="s">
        <v>35</v>
      </c>
    </row>
    <row r="45" spans="1:10" ht="21.75" customHeight="1">
      <c r="A45" s="221" t="s">
        <v>27</v>
      </c>
      <c r="B45" s="211"/>
      <c r="C45" s="222">
        <f>SUM(C38:C44)</f>
        <v>73</v>
      </c>
      <c r="D45" s="222">
        <f>SUM(D38:D44)</f>
        <v>38.82</v>
      </c>
      <c r="E45" s="222">
        <f>SUM(E38:E44)</f>
        <v>38.44</v>
      </c>
      <c r="F45" s="222">
        <f>SUM(F38:F44)</f>
        <v>128.37</v>
      </c>
      <c r="G45" s="222">
        <f>SUM(G38:G44)</f>
        <v>1025.31</v>
      </c>
      <c r="H45" s="212"/>
      <c r="I45" s="212"/>
    </row>
    <row r="46" spans="1:10" ht="21.75" customHeight="1">
      <c r="A46" s="232" t="s">
        <v>42</v>
      </c>
      <c r="B46" s="233"/>
      <c r="C46" s="234">
        <f>C36+C45</f>
        <v>146.01999999999998</v>
      </c>
      <c r="D46" s="234">
        <f>D36+D45</f>
        <v>56.980000000000004</v>
      </c>
      <c r="E46" s="234">
        <f>E36+E45</f>
        <v>80.989999999999995</v>
      </c>
      <c r="F46" s="234">
        <f>F36+F45</f>
        <v>276.48</v>
      </c>
      <c r="G46" s="234">
        <f>G36+G45</f>
        <v>1758.6100000000001</v>
      </c>
      <c r="H46" s="233"/>
      <c r="I46" s="235"/>
      <c r="J46" s="236"/>
    </row>
  </sheetData>
  <mergeCells count="24">
    <mergeCell ref="A37:I37"/>
    <mergeCell ref="C26:G26"/>
    <mergeCell ref="A14:I14"/>
    <mergeCell ref="C3:G3"/>
    <mergeCell ref="A25:I25"/>
    <mergeCell ref="H27:H29"/>
    <mergeCell ref="I27:I29"/>
    <mergeCell ref="A27:A29"/>
    <mergeCell ref="G27:G28"/>
    <mergeCell ref="C27:C29"/>
    <mergeCell ref="B27:B28"/>
    <mergeCell ref="E27:E28"/>
    <mergeCell ref="D27:D28"/>
    <mergeCell ref="F27:F28"/>
    <mergeCell ref="A2:I2"/>
    <mergeCell ref="G4:G5"/>
    <mergeCell ref="C4:C6"/>
    <mergeCell ref="I4:I6"/>
    <mergeCell ref="B4:B5"/>
    <mergeCell ref="A4:A6"/>
    <mergeCell ref="E4:E5"/>
    <mergeCell ref="D4:D5"/>
    <mergeCell ref="F4:F5"/>
    <mergeCell ref="H4:H6"/>
  </mergeCells>
  <pageMargins left="0.19685039370078741" right="0.19685039370078741" top="0.74803149606299213" bottom="0" header="0.31496062992125984" footer="0.31496062992125984"/>
  <pageSetup paperSize="9" fitToWidth="0" fitToHeight="0" orientation="landscape"/>
</worksheet>
</file>

<file path=xl/worksheets/sheet14.xml><?xml version="1.0" encoding="utf-8"?>
<worksheet xmlns="http://schemas.openxmlformats.org/spreadsheetml/2006/main" xmlns:r="http://schemas.openxmlformats.org/officeDocument/2006/relationships">
  <dimension ref="A1:L7842"/>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67" t="s">
        <v>227</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228</v>
      </c>
      <c r="B4" s="387"/>
      <c r="C4" s="387"/>
      <c r="D4" s="387"/>
      <c r="E4" s="387"/>
      <c r="F4" s="387"/>
      <c r="G4" s="387"/>
      <c r="H4" s="387"/>
      <c r="I4" s="387"/>
      <c r="J4" s="387"/>
      <c r="K4" s="387"/>
      <c r="L4" s="387"/>
    </row>
    <row r="5" spans="1:12" ht="13.5" customHeight="1">
      <c r="A5" s="368" t="s">
        <v>138</v>
      </c>
      <c r="B5" s="369"/>
      <c r="C5" s="369"/>
      <c r="D5" s="369"/>
      <c r="E5" s="369"/>
      <c r="F5" s="369"/>
      <c r="G5" s="369"/>
      <c r="H5" s="369"/>
      <c r="I5" s="369"/>
      <c r="J5" s="369"/>
      <c r="K5" s="369"/>
      <c r="L5" s="370"/>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53" t="s">
        <v>143</v>
      </c>
      <c r="B10" s="47"/>
      <c r="C10" s="368" t="s">
        <v>45</v>
      </c>
      <c r="D10" s="369"/>
      <c r="E10" s="369"/>
      <c r="F10" s="370"/>
      <c r="G10" s="54">
        <f>F6+F7+F8+F9</f>
        <v>33.304500000000004</v>
      </c>
      <c r="H10" s="52">
        <v>5.34</v>
      </c>
      <c r="I10" s="52">
        <v>11.23</v>
      </c>
      <c r="J10" s="52">
        <v>35.1</v>
      </c>
      <c r="K10" s="52">
        <v>263</v>
      </c>
      <c r="L10" s="52">
        <v>1.23</v>
      </c>
    </row>
    <row r="11" spans="1:12" s="55" customFormat="1" ht="19.5" hidden="1" customHeight="1">
      <c r="A11" s="371" t="s">
        <v>149</v>
      </c>
      <c r="B11" s="371"/>
      <c r="C11" s="371"/>
      <c r="D11" s="371"/>
      <c r="E11" s="371"/>
      <c r="F11" s="371"/>
      <c r="G11" s="371"/>
      <c r="H11" s="371"/>
      <c r="I11" s="371"/>
      <c r="J11" s="371"/>
      <c r="K11" s="371"/>
      <c r="L11" s="371"/>
    </row>
    <row r="12" spans="1:12" s="55" customFormat="1" ht="19.5" hidden="1" customHeight="1">
      <c r="A12" s="56" t="s">
        <v>150</v>
      </c>
      <c r="B12" s="57">
        <v>10</v>
      </c>
      <c r="C12" s="58">
        <v>10</v>
      </c>
      <c r="D12" s="59">
        <v>395.5</v>
      </c>
      <c r="E12" s="59">
        <f>D12/100*50+D12</f>
        <v>593.25</v>
      </c>
      <c r="F12" s="60">
        <f>(B12*E12)/1000</f>
        <v>5.9325000000000001</v>
      </c>
      <c r="G12" s="61">
        <f>F12</f>
        <v>5.9325000000000001</v>
      </c>
      <c r="H12" s="52">
        <v>4.6399999999999997</v>
      </c>
      <c r="I12" s="52">
        <v>5.9</v>
      </c>
      <c r="J12" s="52">
        <v>0</v>
      </c>
      <c r="K12" s="52">
        <v>70</v>
      </c>
      <c r="L12" s="52">
        <v>0.14000000000000001</v>
      </c>
    </row>
    <row r="13" spans="1:12" s="55" customFormat="1" ht="19.5" customHeight="1">
      <c r="A13" s="371" t="s">
        <v>144</v>
      </c>
      <c r="B13" s="371"/>
      <c r="C13" s="371"/>
      <c r="D13" s="371"/>
      <c r="E13" s="371"/>
      <c r="F13" s="371"/>
      <c r="G13" s="371"/>
      <c r="H13" s="371"/>
      <c r="I13" s="371"/>
      <c r="J13" s="371"/>
      <c r="K13" s="371"/>
      <c r="L13" s="371"/>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s="55" customFormat="1" ht="19.5" customHeight="1">
      <c r="A15" s="371" t="s">
        <v>149</v>
      </c>
      <c r="B15" s="371"/>
      <c r="C15" s="371"/>
      <c r="D15" s="371"/>
      <c r="E15" s="371"/>
      <c r="F15" s="371"/>
      <c r="G15" s="371"/>
      <c r="H15" s="371"/>
      <c r="I15" s="371"/>
      <c r="J15" s="371"/>
      <c r="K15" s="371"/>
      <c r="L15" s="371"/>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ht="18.75" customHeight="1">
      <c r="A17" s="368" t="s">
        <v>151</v>
      </c>
      <c r="B17" s="369"/>
      <c r="C17" s="369"/>
      <c r="D17" s="369"/>
      <c r="E17" s="369"/>
      <c r="F17" s="369"/>
      <c r="G17" s="369"/>
      <c r="H17" s="369"/>
      <c r="I17" s="369"/>
      <c r="J17" s="369"/>
      <c r="K17" s="369"/>
      <c r="L17" s="370"/>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368">
        <v>200</v>
      </c>
      <c r="D21" s="369"/>
      <c r="E21" s="369"/>
      <c r="F21" s="370"/>
      <c r="G21" s="54">
        <f>F17+F18+F19+F20</f>
        <v>5.7395250000000004</v>
      </c>
      <c r="H21" s="52">
        <v>5.34</v>
      </c>
      <c r="I21" s="52">
        <v>11.23</v>
      </c>
      <c r="J21" s="52">
        <v>35.1</v>
      </c>
      <c r="K21" s="52">
        <v>263</v>
      </c>
      <c r="L21" s="52">
        <v>1.23</v>
      </c>
    </row>
    <row r="22" spans="1:12" s="63" customFormat="1" ht="16.5" customHeight="1">
      <c r="A22" s="368" t="s">
        <v>16</v>
      </c>
      <c r="B22" s="369"/>
      <c r="C22" s="369"/>
      <c r="D22" s="369"/>
      <c r="E22" s="369"/>
      <c r="F22" s="369"/>
      <c r="G22" s="369"/>
      <c r="H22" s="369"/>
      <c r="I22" s="369"/>
      <c r="J22" s="369"/>
      <c r="K22" s="369"/>
      <c r="L22" s="370"/>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s="63" customFormat="1" ht="15.75" customHeight="1">
      <c r="A24" s="368" t="s">
        <v>262</v>
      </c>
      <c r="B24" s="369"/>
      <c r="C24" s="369"/>
      <c r="D24" s="369"/>
      <c r="E24" s="369"/>
      <c r="F24" s="369"/>
      <c r="G24" s="369"/>
      <c r="H24" s="369"/>
      <c r="I24" s="369"/>
      <c r="J24" s="369"/>
      <c r="K24" s="369"/>
      <c r="L24" s="370"/>
    </row>
    <row r="25" spans="1:12" ht="18.75" customHeight="1">
      <c r="A25" s="46" t="s">
        <v>263</v>
      </c>
      <c r="B25" s="47">
        <v>55</v>
      </c>
      <c r="C25" s="48">
        <v>55</v>
      </c>
      <c r="D25" s="49">
        <v>164</v>
      </c>
      <c r="E25" s="50">
        <f>D25/100*35+D25</f>
        <v>221.4</v>
      </c>
      <c r="F25" s="50">
        <f>(B25*E25)/1000</f>
        <v>12.177</v>
      </c>
      <c r="G25" s="62">
        <f>F25</f>
        <v>12.177</v>
      </c>
      <c r="H25" s="52">
        <v>4.32</v>
      </c>
      <c r="I25" s="52">
        <v>3.2</v>
      </c>
      <c r="J25" s="52">
        <v>30.6</v>
      </c>
      <c r="K25" s="52">
        <v>19</v>
      </c>
      <c r="L25" s="52"/>
    </row>
    <row r="26" spans="1:12" ht="17.25" customHeight="1">
      <c r="A26" s="389"/>
      <c r="B26" s="390"/>
      <c r="C26" s="390"/>
      <c r="D26" s="391"/>
      <c r="E26" s="65"/>
      <c r="F26" s="62"/>
      <c r="G26" s="62">
        <f>G10+G14+G21+G23+G25+G16</f>
        <v>73.023525000000006</v>
      </c>
      <c r="H26" s="62">
        <f>H10+H14+H19+H23+H25</f>
        <v>22.37</v>
      </c>
      <c r="I26" s="62">
        <f>I10+I14+I19+I23+I25</f>
        <v>21.35</v>
      </c>
      <c r="J26" s="62">
        <f>J10+J14+J19+J23+J25</f>
        <v>133.69999999999999</v>
      </c>
      <c r="K26" s="62">
        <f>K10+K14+K19+K23+K25</f>
        <v>662</v>
      </c>
      <c r="L26" s="62">
        <f>L10+L14+L19+L23+L25</f>
        <v>1.37</v>
      </c>
    </row>
    <row r="27" spans="1:12" ht="16.5" customHeight="1">
      <c r="A27" s="373" t="s">
        <v>154</v>
      </c>
      <c r="B27" s="374"/>
      <c r="C27" s="374"/>
      <c r="D27" s="374"/>
      <c r="E27" s="374"/>
      <c r="F27" s="374"/>
      <c r="G27" s="374"/>
      <c r="H27" s="374"/>
      <c r="I27" s="374"/>
      <c r="J27" s="374"/>
      <c r="K27" s="374"/>
      <c r="L27" s="374"/>
    </row>
    <row r="28" spans="1:12" s="66" customFormat="1">
      <c r="A28" s="368" t="s">
        <v>51</v>
      </c>
      <c r="B28" s="369"/>
      <c r="C28" s="369"/>
      <c r="D28" s="369"/>
      <c r="E28" s="369"/>
      <c r="F28" s="369"/>
      <c r="G28" s="369"/>
      <c r="H28" s="369"/>
      <c r="I28" s="369"/>
      <c r="J28" s="369"/>
      <c r="K28" s="369"/>
      <c r="L28" s="370"/>
    </row>
    <row r="29" spans="1:12" s="66" customFormat="1">
      <c r="A29" s="124" t="s">
        <v>182</v>
      </c>
      <c r="B29" s="125">
        <v>67.8</v>
      </c>
      <c r="C29" s="125">
        <v>75</v>
      </c>
      <c r="D29" s="150">
        <v>30</v>
      </c>
      <c r="E29" s="52">
        <f>D29/100*55+D29</f>
        <v>46.5</v>
      </c>
      <c r="F29" s="51">
        <f>(B29*E29)/1000</f>
        <v>3.1526999999999998</v>
      </c>
      <c r="G29" s="51"/>
      <c r="H29" s="69"/>
      <c r="I29" s="69"/>
      <c r="J29" s="69"/>
      <c r="K29" s="69"/>
      <c r="L29" s="69"/>
    </row>
    <row r="30" spans="1:12" s="66" customFormat="1">
      <c r="A30" s="124" t="s">
        <v>183</v>
      </c>
      <c r="B30" s="125">
        <v>67.8</v>
      </c>
      <c r="C30" s="125">
        <v>60</v>
      </c>
      <c r="D30" s="70">
        <v>30</v>
      </c>
      <c r="E30" s="52">
        <f>D30/100*55+D30</f>
        <v>46.5</v>
      </c>
      <c r="F30" s="51">
        <f>(B30*E30)/1000</f>
        <v>3.1526999999999998</v>
      </c>
      <c r="G30" s="62"/>
      <c r="H30" s="71"/>
      <c r="I30" s="71"/>
      <c r="J30" s="71"/>
      <c r="K30" s="71"/>
      <c r="L30" s="71"/>
    </row>
    <row r="31" spans="1:12">
      <c r="A31" s="161" t="s">
        <v>143</v>
      </c>
      <c r="B31" s="376" t="s">
        <v>186</v>
      </c>
      <c r="C31" s="377"/>
      <c r="D31" s="52"/>
      <c r="E31" s="52"/>
      <c r="F31" s="51"/>
      <c r="G31" s="62">
        <v>10</v>
      </c>
      <c r="H31" s="41"/>
      <c r="I31" s="41"/>
      <c r="J31" s="41"/>
      <c r="K31" s="41"/>
      <c r="L31" s="41"/>
    </row>
    <row r="32" spans="1:12" ht="15.75" customHeight="1">
      <c r="A32" s="368" t="s">
        <v>20</v>
      </c>
      <c r="B32" s="369"/>
      <c r="C32" s="369"/>
      <c r="D32" s="369"/>
      <c r="E32" s="369"/>
      <c r="F32" s="369"/>
      <c r="G32" s="369"/>
      <c r="H32" s="369"/>
      <c r="I32" s="369"/>
      <c r="J32" s="369"/>
      <c r="K32" s="369"/>
      <c r="L32" s="370"/>
    </row>
    <row r="33" spans="1:12">
      <c r="A33" s="67" t="s">
        <v>169</v>
      </c>
      <c r="B33" s="52">
        <v>75</v>
      </c>
      <c r="C33" s="52">
        <v>60</v>
      </c>
      <c r="D33" s="52">
        <v>24</v>
      </c>
      <c r="E33" s="52">
        <f>D33/100*35+D33</f>
        <v>32.4</v>
      </c>
      <c r="F33" s="51">
        <f>(B33*E33)/1000</f>
        <v>2.4300000000000002</v>
      </c>
      <c r="G33" s="51"/>
      <c r="H33" s="41"/>
      <c r="I33" s="41"/>
      <c r="J33" s="41"/>
      <c r="K33" s="41"/>
      <c r="L33" s="41"/>
    </row>
    <row r="34" spans="1:12">
      <c r="A34" s="67" t="s">
        <v>159</v>
      </c>
      <c r="B34" s="52">
        <v>50</v>
      </c>
      <c r="C34" s="52">
        <v>36</v>
      </c>
      <c r="D34" s="52">
        <v>45</v>
      </c>
      <c r="E34" s="52">
        <f t="shared" ref="E34:E40" si="0">D34/100*35+D34</f>
        <v>60.75</v>
      </c>
      <c r="F34" s="51">
        <f>(B34*E34)/1000</f>
        <v>3.0375000000000001</v>
      </c>
      <c r="G34" s="51"/>
      <c r="H34" s="41"/>
      <c r="I34" s="41"/>
      <c r="J34" s="41"/>
      <c r="K34" s="41"/>
      <c r="L34" s="41"/>
    </row>
    <row r="35" spans="1:12">
      <c r="A35" s="67" t="s">
        <v>170</v>
      </c>
      <c r="B35" s="52">
        <v>15</v>
      </c>
      <c r="C35" s="52">
        <v>12.6</v>
      </c>
      <c r="D35" s="52">
        <v>24</v>
      </c>
      <c r="E35" s="52">
        <f t="shared" si="0"/>
        <v>32.4</v>
      </c>
      <c r="F35" s="51">
        <f t="shared" ref="F35:F41" si="1">(B35*E35)/1000</f>
        <v>0.48599999999999999</v>
      </c>
      <c r="G35" s="51"/>
      <c r="H35" s="41"/>
      <c r="I35" s="41"/>
      <c r="J35" s="41"/>
      <c r="K35" s="41"/>
      <c r="L35" s="41"/>
    </row>
    <row r="36" spans="1:12">
      <c r="A36" s="67" t="s">
        <v>162</v>
      </c>
      <c r="B36" s="52">
        <v>20</v>
      </c>
      <c r="C36" s="52">
        <v>16</v>
      </c>
      <c r="D36" s="52">
        <v>30</v>
      </c>
      <c r="E36" s="52">
        <f t="shared" si="0"/>
        <v>40.5</v>
      </c>
      <c r="F36" s="51">
        <f t="shared" si="1"/>
        <v>0.81</v>
      </c>
      <c r="G36" s="51"/>
      <c r="H36" s="41"/>
      <c r="I36" s="41"/>
      <c r="J36" s="41"/>
      <c r="K36" s="41"/>
      <c r="L36" s="41"/>
    </row>
    <row r="37" spans="1:12">
      <c r="A37" s="67" t="s">
        <v>167</v>
      </c>
      <c r="B37" s="52">
        <v>3</v>
      </c>
      <c r="C37" s="52">
        <v>3</v>
      </c>
      <c r="D37" s="52">
        <v>157</v>
      </c>
      <c r="E37" s="52">
        <f t="shared" si="0"/>
        <v>211.95</v>
      </c>
      <c r="F37" s="51">
        <f t="shared" si="1"/>
        <v>0.63584999999999992</v>
      </c>
      <c r="G37" s="51"/>
      <c r="H37" s="41"/>
      <c r="I37" s="41"/>
      <c r="J37" s="41"/>
      <c r="K37" s="41"/>
      <c r="L37" s="41"/>
    </row>
    <row r="38" spans="1:12">
      <c r="A38" s="67" t="s">
        <v>171</v>
      </c>
      <c r="B38" s="52">
        <v>6</v>
      </c>
      <c r="C38" s="52">
        <v>6</v>
      </c>
      <c r="D38" s="52">
        <v>144</v>
      </c>
      <c r="E38" s="52">
        <f t="shared" si="0"/>
        <v>194.4</v>
      </c>
      <c r="F38" s="51">
        <f t="shared" si="1"/>
        <v>1.1664000000000001</v>
      </c>
      <c r="G38" s="51"/>
      <c r="H38" s="41"/>
      <c r="I38" s="41"/>
      <c r="J38" s="41"/>
      <c r="K38" s="41"/>
      <c r="L38" s="41"/>
    </row>
    <row r="39" spans="1:12">
      <c r="A39" s="67" t="s">
        <v>168</v>
      </c>
      <c r="B39" s="52">
        <v>2</v>
      </c>
      <c r="C39" s="52">
        <v>2</v>
      </c>
      <c r="D39" s="52">
        <v>17</v>
      </c>
      <c r="E39" s="52">
        <f t="shared" si="0"/>
        <v>22.95</v>
      </c>
      <c r="F39" s="51">
        <f t="shared" si="1"/>
        <v>4.5899999999999996E-2</v>
      </c>
      <c r="G39" s="51"/>
      <c r="H39" s="41"/>
      <c r="I39" s="41"/>
      <c r="J39" s="41"/>
      <c r="K39" s="41"/>
      <c r="L39" s="41"/>
    </row>
    <row r="40" spans="1:12">
      <c r="A40" s="67" t="s">
        <v>172</v>
      </c>
      <c r="B40" s="52">
        <v>0.05</v>
      </c>
      <c r="C40" s="52">
        <v>0.05</v>
      </c>
      <c r="D40" s="52">
        <v>450</v>
      </c>
      <c r="E40" s="52">
        <f t="shared" si="0"/>
        <v>607.5</v>
      </c>
      <c r="F40" s="51">
        <f t="shared" si="1"/>
        <v>3.0374999999999999E-2</v>
      </c>
      <c r="G40" s="51"/>
      <c r="H40" s="41"/>
      <c r="I40" s="41"/>
      <c r="J40" s="41"/>
      <c r="K40" s="41"/>
      <c r="L40" s="41"/>
    </row>
    <row r="41" spans="1:12">
      <c r="A41" s="67" t="s">
        <v>173</v>
      </c>
      <c r="B41" s="52">
        <v>150</v>
      </c>
      <c r="C41" s="52">
        <v>150</v>
      </c>
      <c r="D41" s="52"/>
      <c r="E41" s="52"/>
      <c r="F41" s="51">
        <f t="shared" si="1"/>
        <v>0</v>
      </c>
      <c r="G41" s="51"/>
      <c r="H41" s="41"/>
      <c r="I41" s="41"/>
      <c r="J41" s="41"/>
      <c r="K41" s="41"/>
      <c r="L41" s="41"/>
    </row>
    <row r="42" spans="1:12">
      <c r="A42" s="161" t="s">
        <v>143</v>
      </c>
      <c r="B42" s="376" t="s">
        <v>185</v>
      </c>
      <c r="C42" s="377"/>
      <c r="D42" s="73"/>
      <c r="E42" s="73"/>
      <c r="F42" s="74"/>
      <c r="G42" s="75">
        <v>15</v>
      </c>
      <c r="H42" s="76"/>
      <c r="I42" s="76"/>
      <c r="J42" s="76"/>
      <c r="K42" s="76"/>
      <c r="L42" s="76"/>
    </row>
    <row r="43" spans="1:12">
      <c r="A43" s="368" t="s">
        <v>188</v>
      </c>
      <c r="B43" s="369"/>
      <c r="C43" s="369"/>
      <c r="D43" s="369"/>
      <c r="E43" s="369"/>
      <c r="F43" s="369"/>
      <c r="G43" s="369"/>
      <c r="H43" s="369"/>
      <c r="I43" s="369"/>
      <c r="J43" s="369"/>
      <c r="K43" s="369"/>
      <c r="L43" s="370"/>
    </row>
    <row r="44" spans="1:12">
      <c r="A44" s="67" t="s">
        <v>189</v>
      </c>
      <c r="B44" s="126">
        <v>68</v>
      </c>
      <c r="C44" s="126">
        <v>68</v>
      </c>
      <c r="D44" s="52">
        <v>44</v>
      </c>
      <c r="E44" s="52">
        <f>D44/100*30+D44</f>
        <v>57.2</v>
      </c>
      <c r="F44" s="51">
        <f>(B44*E44)/1000</f>
        <v>3.8896000000000002</v>
      </c>
      <c r="G44" s="51"/>
      <c r="H44" s="41"/>
      <c r="I44" s="41"/>
      <c r="J44" s="41"/>
      <c r="K44" s="41"/>
      <c r="L44" s="41"/>
    </row>
    <row r="45" spans="1:12">
      <c r="A45" s="67" t="s">
        <v>142</v>
      </c>
      <c r="B45" s="126">
        <v>9</v>
      </c>
      <c r="C45" s="126">
        <v>9</v>
      </c>
      <c r="D45" s="52">
        <v>395.5</v>
      </c>
      <c r="E45" s="52">
        <f>D45/100*30+D45</f>
        <v>514.15</v>
      </c>
      <c r="F45" s="51">
        <f>(B45*E45)/1000</f>
        <v>4.6273499999999999</v>
      </c>
      <c r="G45" s="51"/>
      <c r="H45" s="41"/>
      <c r="I45" s="41"/>
      <c r="J45" s="41"/>
      <c r="K45" s="41"/>
      <c r="L45" s="41"/>
    </row>
    <row r="46" spans="1:12">
      <c r="A46" s="67" t="s">
        <v>168</v>
      </c>
      <c r="B46" s="126">
        <v>0.7</v>
      </c>
      <c r="C46" s="126">
        <v>0.7</v>
      </c>
      <c r="D46" s="52">
        <v>17</v>
      </c>
      <c r="E46" s="52">
        <f>D46/100*30+D46</f>
        <v>22.1</v>
      </c>
      <c r="F46" s="51">
        <f>(B46*E46)/1000</f>
        <v>1.5470000000000001E-2</v>
      </c>
      <c r="G46" s="51"/>
      <c r="H46" s="41"/>
      <c r="I46" s="41"/>
      <c r="J46" s="41"/>
      <c r="K46" s="41"/>
      <c r="L46" s="41"/>
    </row>
    <row r="47" spans="1:12">
      <c r="A47" s="161" t="s">
        <v>143</v>
      </c>
      <c r="B47" s="376">
        <v>180</v>
      </c>
      <c r="C47" s="377"/>
      <c r="D47" s="73"/>
      <c r="E47" s="73"/>
      <c r="F47" s="74"/>
      <c r="G47" s="74">
        <v>10</v>
      </c>
      <c r="H47" s="76"/>
      <c r="I47" s="76"/>
      <c r="J47" s="76"/>
      <c r="K47" s="76"/>
      <c r="L47" s="76"/>
    </row>
    <row r="48" spans="1:12">
      <c r="A48" s="378" t="s">
        <v>237</v>
      </c>
      <c r="B48" s="379"/>
      <c r="C48" s="379"/>
      <c r="D48" s="379"/>
      <c r="E48" s="379"/>
      <c r="F48" s="379"/>
      <c r="G48" s="379"/>
      <c r="H48" s="379"/>
      <c r="I48" s="379"/>
      <c r="J48" s="379"/>
      <c r="K48" s="379"/>
      <c r="L48" s="380"/>
    </row>
    <row r="49" spans="1:12">
      <c r="A49" s="201" t="s">
        <v>174</v>
      </c>
      <c r="B49" s="52">
        <v>101.5</v>
      </c>
      <c r="C49" s="52">
        <v>76.13</v>
      </c>
      <c r="D49" s="150">
        <v>184</v>
      </c>
      <c r="E49" s="52">
        <f t="shared" ref="E49:E54" si="2">D49/100*30+D49</f>
        <v>239.2</v>
      </c>
      <c r="F49" s="51">
        <f t="shared" ref="F49:F54" si="3">(B49*E49)/1000</f>
        <v>24.2788</v>
      </c>
      <c r="G49" s="51"/>
      <c r="H49" s="41"/>
      <c r="I49" s="41"/>
      <c r="J49" s="41"/>
      <c r="K49" s="41"/>
      <c r="L49" s="41"/>
    </row>
    <row r="50" spans="1:12">
      <c r="A50" s="201" t="s">
        <v>236</v>
      </c>
      <c r="B50" s="52">
        <v>3.8</v>
      </c>
      <c r="C50" s="52">
        <v>3.8</v>
      </c>
      <c r="D50" s="150">
        <v>58</v>
      </c>
      <c r="E50" s="52">
        <f t="shared" si="2"/>
        <v>75.400000000000006</v>
      </c>
      <c r="F50" s="51">
        <f t="shared" si="3"/>
        <v>0.28652</v>
      </c>
      <c r="G50" s="51"/>
      <c r="H50" s="41"/>
      <c r="I50" s="41"/>
      <c r="J50" s="41"/>
      <c r="K50" s="41"/>
      <c r="L50" s="41"/>
    </row>
    <row r="51" spans="1:12">
      <c r="A51" s="201" t="s">
        <v>150</v>
      </c>
      <c r="B51" s="52">
        <v>6.4</v>
      </c>
      <c r="C51" s="52">
        <v>6.4</v>
      </c>
      <c r="D51" s="150">
        <v>157</v>
      </c>
      <c r="E51" s="52">
        <f t="shared" si="2"/>
        <v>204.1</v>
      </c>
      <c r="F51" s="51">
        <f t="shared" si="3"/>
        <v>1.3062400000000001</v>
      </c>
      <c r="G51" s="51"/>
      <c r="H51" s="41"/>
      <c r="I51" s="41"/>
      <c r="J51" s="41"/>
      <c r="K51" s="41"/>
      <c r="L51" s="41"/>
    </row>
    <row r="52" spans="1:12">
      <c r="A52" s="201" t="s">
        <v>161</v>
      </c>
      <c r="B52" s="52">
        <v>17.399999999999999</v>
      </c>
      <c r="C52" s="52">
        <v>14.62</v>
      </c>
      <c r="D52" s="150">
        <v>62</v>
      </c>
      <c r="E52" s="52">
        <f t="shared" si="2"/>
        <v>80.599999999999994</v>
      </c>
      <c r="F52" s="51">
        <f t="shared" si="3"/>
        <v>1.4024399999999999</v>
      </c>
      <c r="G52" s="51"/>
      <c r="H52" s="41"/>
      <c r="I52" s="41"/>
      <c r="J52" s="41"/>
      <c r="K52" s="41"/>
      <c r="L52" s="41"/>
    </row>
    <row r="53" spans="1:12">
      <c r="A53" s="201" t="s">
        <v>193</v>
      </c>
      <c r="B53" s="52">
        <v>10.9</v>
      </c>
      <c r="C53" s="52">
        <v>10.9</v>
      </c>
      <c r="D53" s="150">
        <v>144</v>
      </c>
      <c r="E53" s="52">
        <f t="shared" si="2"/>
        <v>187.2</v>
      </c>
      <c r="F53" s="51">
        <f t="shared" si="3"/>
        <v>2.0404800000000001</v>
      </c>
      <c r="G53" s="51"/>
      <c r="H53" s="41"/>
      <c r="I53" s="41"/>
      <c r="J53" s="41"/>
      <c r="K53" s="41"/>
      <c r="L53" s="41"/>
    </row>
    <row r="54" spans="1:12">
      <c r="A54" s="201" t="s">
        <v>158</v>
      </c>
      <c r="B54" s="52">
        <v>0.3</v>
      </c>
      <c r="C54" s="52">
        <v>0.3</v>
      </c>
      <c r="D54" s="150">
        <v>17</v>
      </c>
      <c r="E54" s="52">
        <f t="shared" si="2"/>
        <v>22.1</v>
      </c>
      <c r="F54" s="51">
        <f t="shared" si="3"/>
        <v>6.6299999999999996E-3</v>
      </c>
      <c r="G54" s="51"/>
      <c r="H54" s="41"/>
      <c r="I54" s="41"/>
      <c r="J54" s="41"/>
      <c r="K54" s="41"/>
      <c r="L54" s="41"/>
    </row>
    <row r="55" spans="1:12" ht="15" customHeight="1">
      <c r="A55" s="161" t="s">
        <v>143</v>
      </c>
      <c r="B55" s="376">
        <v>90</v>
      </c>
      <c r="C55" s="377"/>
      <c r="D55" s="73"/>
      <c r="E55" s="73"/>
      <c r="F55" s="74"/>
      <c r="G55" s="62">
        <v>35</v>
      </c>
      <c r="H55" s="41"/>
      <c r="I55" s="41"/>
      <c r="J55" s="41"/>
      <c r="K55" s="41"/>
      <c r="L55" s="41"/>
    </row>
    <row r="56" spans="1:12">
      <c r="A56" s="368" t="s">
        <v>23</v>
      </c>
      <c r="B56" s="369"/>
      <c r="C56" s="369"/>
      <c r="D56" s="369"/>
      <c r="E56" s="369"/>
      <c r="F56" s="369"/>
      <c r="G56" s="369"/>
      <c r="H56" s="369"/>
      <c r="I56" s="369"/>
      <c r="J56" s="369"/>
      <c r="K56" s="369"/>
      <c r="L56" s="370"/>
    </row>
    <row r="57" spans="1:12">
      <c r="A57" s="78" t="s">
        <v>176</v>
      </c>
      <c r="B57" s="47">
        <v>25</v>
      </c>
      <c r="C57" s="47">
        <v>25</v>
      </c>
      <c r="D57" s="52">
        <v>97</v>
      </c>
      <c r="E57" s="52">
        <f>D57/100*30+D57</f>
        <v>126.1</v>
      </c>
      <c r="F57" s="51">
        <f>(B57*E57)/1000</f>
        <v>3.1524999999999999</v>
      </c>
      <c r="G57" s="51"/>
      <c r="H57" s="41"/>
      <c r="I57" s="41"/>
      <c r="J57" s="41"/>
      <c r="K57" s="41"/>
      <c r="L57" s="41"/>
    </row>
    <row r="58" spans="1:12">
      <c r="A58" s="78" t="s">
        <v>147</v>
      </c>
      <c r="B58" s="47">
        <v>15</v>
      </c>
      <c r="C58" s="47">
        <v>15</v>
      </c>
      <c r="D58" s="52">
        <v>55</v>
      </c>
      <c r="E58" s="52">
        <f>D58/100*30+D58</f>
        <v>71.5</v>
      </c>
      <c r="F58" s="51">
        <f>(B58*E58)/1000</f>
        <v>1.0725</v>
      </c>
      <c r="G58" s="51"/>
      <c r="H58" s="41"/>
      <c r="I58" s="41"/>
      <c r="J58" s="41"/>
      <c r="K58" s="41"/>
      <c r="L58" s="41"/>
    </row>
    <row r="59" spans="1:12">
      <c r="A59" s="203" t="s">
        <v>143</v>
      </c>
      <c r="B59" s="381">
        <v>200</v>
      </c>
      <c r="C59" s="382"/>
      <c r="D59" s="52"/>
      <c r="E59" s="52"/>
      <c r="F59" s="51"/>
      <c r="G59" s="62">
        <v>5</v>
      </c>
      <c r="H59" s="41"/>
      <c r="I59" s="41"/>
      <c r="J59" s="41"/>
      <c r="K59" s="41"/>
      <c r="L59" s="41"/>
    </row>
    <row r="60" spans="1:12">
      <c r="A60" s="53" t="s">
        <v>163</v>
      </c>
      <c r="B60" s="80">
        <v>80</v>
      </c>
      <c r="C60" s="80">
        <v>80</v>
      </c>
      <c r="D60" s="383"/>
      <c r="E60" s="384"/>
      <c r="F60" s="384"/>
      <c r="G60" s="385"/>
      <c r="H60" s="41"/>
      <c r="I60" s="41"/>
      <c r="J60" s="41"/>
      <c r="K60" s="41"/>
      <c r="L60" s="81"/>
    </row>
    <row r="61" spans="1:12">
      <c r="A61" s="46" t="s">
        <v>163</v>
      </c>
      <c r="B61" s="47">
        <v>30</v>
      </c>
      <c r="C61" s="47">
        <v>30</v>
      </c>
      <c r="D61" s="52">
        <v>40</v>
      </c>
      <c r="E61" s="52">
        <f>D61/100*30+D61</f>
        <v>52</v>
      </c>
      <c r="F61" s="51">
        <v>1.5</v>
      </c>
      <c r="G61" s="51"/>
      <c r="H61" s="41"/>
      <c r="I61" s="41"/>
      <c r="J61" s="41"/>
      <c r="K61" s="41"/>
      <c r="L61" s="81"/>
    </row>
    <row r="62" spans="1:12">
      <c r="A62" s="53" t="s">
        <v>164</v>
      </c>
      <c r="B62" s="80">
        <v>30</v>
      </c>
      <c r="C62" s="80">
        <v>30</v>
      </c>
      <c r="D62" s="383"/>
      <c r="E62" s="384"/>
      <c r="F62" s="384"/>
      <c r="G62" s="385"/>
      <c r="H62" s="41"/>
      <c r="I62" s="41"/>
      <c r="J62" s="41"/>
      <c r="K62" s="41"/>
      <c r="L62" s="81"/>
    </row>
    <row r="63" spans="1:12">
      <c r="A63" s="53" t="s">
        <v>164</v>
      </c>
      <c r="B63" s="80">
        <v>30</v>
      </c>
      <c r="C63" s="80">
        <v>30</v>
      </c>
      <c r="D63" s="52">
        <v>44</v>
      </c>
      <c r="E63" s="52">
        <f>D63/100*30+D63</f>
        <v>57.2</v>
      </c>
      <c r="F63" s="51">
        <v>1.5</v>
      </c>
      <c r="G63" s="62"/>
      <c r="H63" s="41"/>
      <c r="I63" s="41"/>
      <c r="J63" s="41"/>
      <c r="K63" s="41"/>
      <c r="L63" s="81"/>
    </row>
    <row r="64" spans="1:12" ht="15" customHeight="1">
      <c r="A64" s="383" t="s">
        <v>133</v>
      </c>
      <c r="B64" s="384"/>
      <c r="C64" s="384"/>
      <c r="D64" s="385"/>
      <c r="E64" s="150"/>
      <c r="F64" s="51"/>
      <c r="G64" s="82">
        <f>G31+G42+G47+G55+G59+F61+F63</f>
        <v>78</v>
      </c>
      <c r="H64" s="41"/>
      <c r="I64" s="41"/>
      <c r="J64" s="41"/>
      <c r="K64" s="41"/>
      <c r="L64" s="41"/>
    </row>
    <row r="65" spans="1:7">
      <c r="A65" s="42"/>
      <c r="B65" s="42"/>
      <c r="C65" s="83"/>
      <c r="E65" s="43"/>
      <c r="F65" s="42"/>
      <c r="G65" s="42"/>
    </row>
    <row r="66" spans="1:7">
      <c r="A66" s="42"/>
      <c r="B66" s="42"/>
      <c r="C66" s="83"/>
    </row>
    <row r="67" spans="1:7">
      <c r="A67" s="42"/>
      <c r="B67" s="42"/>
      <c r="C67" s="83"/>
    </row>
    <row r="68" spans="1:7">
      <c r="A68" s="42"/>
      <c r="B68" s="42"/>
      <c r="C68" s="83"/>
    </row>
    <row r="69" spans="1:7">
      <c r="A69" s="42"/>
      <c r="B69" s="42"/>
      <c r="C69" s="83"/>
    </row>
    <row r="70" spans="1:7">
      <c r="A70" s="42"/>
      <c r="B70" s="42"/>
      <c r="C70" s="83"/>
    </row>
    <row r="71" spans="1:7">
      <c r="A71" s="42"/>
      <c r="B71" s="42"/>
      <c r="C71" s="83"/>
    </row>
    <row r="72" spans="1:7">
      <c r="A72" s="42"/>
      <c r="B72" s="42"/>
      <c r="C72" s="83"/>
    </row>
    <row r="73" spans="1:7">
      <c r="A73" s="42"/>
      <c r="B73" s="42"/>
      <c r="C73" s="83"/>
    </row>
    <row r="74" spans="1:7">
      <c r="A74" s="42"/>
      <c r="B74" s="42"/>
      <c r="C74" s="83"/>
    </row>
    <row r="75" spans="1:7">
      <c r="A75" s="42"/>
      <c r="B75" s="42"/>
      <c r="C75" s="83"/>
    </row>
    <row r="76" spans="1:7">
      <c r="A76" s="42"/>
      <c r="B76" s="42"/>
      <c r="C76" s="83"/>
    </row>
    <row r="77" spans="1:7">
      <c r="A77" s="42"/>
      <c r="B77" s="42"/>
      <c r="C77" s="83"/>
    </row>
    <row r="78" spans="1:7">
      <c r="A78" s="42"/>
      <c r="B78" s="42"/>
      <c r="C78" s="83"/>
    </row>
    <row r="79" spans="1:7">
      <c r="A79" s="42"/>
      <c r="B79" s="42"/>
      <c r="C79" s="83"/>
    </row>
    <row r="80" spans="1:7">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sheetData>
  <mergeCells count="35">
    <mergeCell ref="J1:L1"/>
    <mergeCell ref="A22:L22"/>
    <mergeCell ref="F2:F3"/>
    <mergeCell ref="G2:G3"/>
    <mergeCell ref="A2:A3"/>
    <mergeCell ref="A15:L15"/>
    <mergeCell ref="D2:D3"/>
    <mergeCell ref="A1:I1"/>
    <mergeCell ref="A28:L28"/>
    <mergeCell ref="A5:L5"/>
    <mergeCell ref="C10:F10"/>
    <mergeCell ref="A11:L11"/>
    <mergeCell ref="A13:L13"/>
    <mergeCell ref="A17:L17"/>
    <mergeCell ref="D60:G60"/>
    <mergeCell ref="D62:G62"/>
    <mergeCell ref="B59:C59"/>
    <mergeCell ref="A64:D64"/>
    <mergeCell ref="A56:L56"/>
    <mergeCell ref="A48:L48"/>
    <mergeCell ref="E2:E3"/>
    <mergeCell ref="B55:C55"/>
    <mergeCell ref="A43:L43"/>
    <mergeCell ref="H2:L2"/>
    <mergeCell ref="B47:C47"/>
    <mergeCell ref="A32:L32"/>
    <mergeCell ref="C2:C3"/>
    <mergeCell ref="B42:C42"/>
    <mergeCell ref="A27:L27"/>
    <mergeCell ref="B2:B3"/>
    <mergeCell ref="A4:L4"/>
    <mergeCell ref="C21:F21"/>
    <mergeCell ref="A24:L24"/>
    <mergeCell ref="B31:C31"/>
    <mergeCell ref="A26:D26"/>
  </mergeCells>
  <pageMargins left="0" right="0" top="0" bottom="0" header="0.31496062992125984" footer="0.31496062992125984"/>
  <pageSetup paperSize="9" fitToWidth="0" fitToHeight="0" orientation="landscape"/>
</worksheet>
</file>

<file path=xl/worksheets/sheet15.xml><?xml version="1.0" encoding="utf-8"?>
<worksheet xmlns="http://schemas.openxmlformats.org/spreadsheetml/2006/main" xmlns:r="http://schemas.openxmlformats.org/officeDocument/2006/relationships">
  <dimension ref="A1:J43"/>
  <sheetViews>
    <sheetView topLeftCell="A34" workbookViewId="0">
      <selection activeCell="A34"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361" t="s">
        <v>110</v>
      </c>
      <c r="B1" s="361"/>
      <c r="C1" s="361"/>
      <c r="D1" s="361"/>
      <c r="E1" s="361"/>
      <c r="F1" s="361"/>
      <c r="G1" s="361"/>
      <c r="H1" s="361"/>
      <c r="I1" s="361"/>
    </row>
    <row r="2" spans="1:10" ht="25.5" customHeight="1">
      <c r="A2" s="132"/>
      <c r="B2" s="7"/>
      <c r="C2" s="365" t="s">
        <v>0</v>
      </c>
      <c r="D2" s="365"/>
      <c r="E2" s="365"/>
      <c r="F2" s="365"/>
      <c r="G2" s="365"/>
      <c r="H2" s="6"/>
      <c r="I2" s="6"/>
    </row>
    <row r="3" spans="1:10">
      <c r="A3" s="364" t="s">
        <v>1</v>
      </c>
      <c r="B3" s="363" t="s">
        <v>2</v>
      </c>
      <c r="C3" s="363" t="s">
        <v>3</v>
      </c>
      <c r="D3" s="364" t="s">
        <v>4</v>
      </c>
      <c r="E3" s="364" t="s">
        <v>5</v>
      </c>
      <c r="F3" s="362" t="s">
        <v>6</v>
      </c>
      <c r="G3" s="364" t="s">
        <v>7</v>
      </c>
      <c r="H3" s="362" t="s">
        <v>8</v>
      </c>
      <c r="I3" s="362" t="s">
        <v>9</v>
      </c>
    </row>
    <row r="4" spans="1:10">
      <c r="A4" s="364"/>
      <c r="B4" s="363"/>
      <c r="C4" s="363"/>
      <c r="D4" s="364"/>
      <c r="E4" s="364"/>
      <c r="F4" s="362"/>
      <c r="G4" s="364"/>
      <c r="H4" s="362"/>
      <c r="I4" s="362"/>
    </row>
    <row r="5" spans="1:10">
      <c r="A5" s="364"/>
      <c r="B5" s="9" t="s">
        <v>10</v>
      </c>
      <c r="C5" s="363"/>
      <c r="D5" s="10" t="s">
        <v>10</v>
      </c>
      <c r="E5" s="10" t="s">
        <v>10</v>
      </c>
      <c r="F5" s="11" t="s">
        <v>10</v>
      </c>
      <c r="G5" s="10" t="s">
        <v>11</v>
      </c>
      <c r="H5" s="362"/>
      <c r="I5" s="362"/>
    </row>
    <row r="6" spans="1:10" s="12" customFormat="1" ht="51.75" customHeight="1">
      <c r="A6" s="118" t="s">
        <v>112</v>
      </c>
      <c r="B6" s="14" t="s">
        <v>113</v>
      </c>
      <c r="C6" s="15">
        <f>C28</f>
        <v>16.23</v>
      </c>
      <c r="D6" s="14">
        <v>12.96</v>
      </c>
      <c r="E6" s="14">
        <v>12.48</v>
      </c>
      <c r="F6" s="14">
        <v>72.58</v>
      </c>
      <c r="G6" s="16">
        <v>454</v>
      </c>
      <c r="H6" s="238" t="s">
        <v>272</v>
      </c>
      <c r="I6" s="18">
        <v>448</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s="239" customFormat="1" ht="21" customHeight="1">
      <c r="A11" s="135" t="s">
        <v>65</v>
      </c>
      <c r="B11" s="18">
        <v>200</v>
      </c>
      <c r="C11" s="15">
        <v>18.23</v>
      </c>
      <c r="D11" s="15">
        <v>0.8</v>
      </c>
      <c r="E11" s="15">
        <v>0</v>
      </c>
      <c r="F11" s="15">
        <v>28</v>
      </c>
      <c r="G11" s="15">
        <v>108</v>
      </c>
      <c r="H11" s="18" t="s">
        <v>66</v>
      </c>
      <c r="I11" s="18">
        <v>389</v>
      </c>
      <c r="J11" s="240"/>
    </row>
    <row r="12" spans="1:10" ht="18" customHeight="1">
      <c r="A12" s="137" t="s">
        <v>18</v>
      </c>
      <c r="B12" s="26"/>
      <c r="C12" s="26">
        <f>SUM(C6:C11)-0.01</f>
        <v>73.02000000000001</v>
      </c>
      <c r="D12" s="26">
        <f>SUM(D6:D10)</f>
        <v>25.580000000000005</v>
      </c>
      <c r="E12" s="26">
        <f>SUM(E6:E10)</f>
        <v>30.200000000000003</v>
      </c>
      <c r="F12" s="26">
        <f>SUM(F6:F10)</f>
        <v>105.17999999999999</v>
      </c>
      <c r="G12" s="26">
        <f>SUM(G6:G10)</f>
        <v>801.50000000000011</v>
      </c>
      <c r="H12" s="10"/>
      <c r="I12" s="99"/>
      <c r="J12" s="85" t="s">
        <v>35</v>
      </c>
    </row>
    <row r="13" spans="1:10" ht="21" customHeight="1">
      <c r="A13" s="392" t="s">
        <v>19</v>
      </c>
      <c r="B13" s="392"/>
      <c r="C13" s="392"/>
      <c r="D13" s="392"/>
      <c r="E13" s="392"/>
      <c r="F13" s="392"/>
      <c r="G13" s="392"/>
      <c r="H13" s="392"/>
      <c r="I13" s="392"/>
    </row>
    <row r="14" spans="1:10" s="8" customFormat="1" ht="42" customHeight="1">
      <c r="A14" s="118" t="s">
        <v>51</v>
      </c>
      <c r="B14" s="18">
        <v>60</v>
      </c>
      <c r="C14" s="15">
        <v>5</v>
      </c>
      <c r="D14" s="15">
        <v>0.6</v>
      </c>
      <c r="E14" s="15">
        <v>3.1</v>
      </c>
      <c r="F14" s="15">
        <v>1.8</v>
      </c>
      <c r="G14" s="15">
        <v>37.6</v>
      </c>
      <c r="H14" s="18" t="s">
        <v>12</v>
      </c>
      <c r="I14" s="18" t="s">
        <v>22</v>
      </c>
      <c r="J14" s="2" t="s">
        <v>35</v>
      </c>
    </row>
    <row r="15" spans="1:10" ht="33" customHeight="1">
      <c r="A15" s="154" t="s">
        <v>70</v>
      </c>
      <c r="B15" s="18">
        <v>250</v>
      </c>
      <c r="C15" s="15">
        <v>15</v>
      </c>
      <c r="D15" s="15">
        <v>4.57</v>
      </c>
      <c r="E15" s="15">
        <v>3.94</v>
      </c>
      <c r="F15" s="15">
        <v>18.12</v>
      </c>
      <c r="G15" s="15">
        <v>126.2</v>
      </c>
      <c r="H15" s="34" t="s">
        <v>71</v>
      </c>
      <c r="I15" s="18">
        <v>208</v>
      </c>
    </row>
    <row r="16" spans="1:10" s="12" customFormat="1" ht="27" customHeight="1">
      <c r="A16" s="134" t="s">
        <v>90</v>
      </c>
      <c r="B16" s="20">
        <v>220</v>
      </c>
      <c r="C16" s="15">
        <v>45</v>
      </c>
      <c r="D16" s="15">
        <v>12.7</v>
      </c>
      <c r="E16" s="15">
        <v>11.7</v>
      </c>
      <c r="F16" s="15">
        <v>41.9</v>
      </c>
      <c r="G16" s="15">
        <v>299</v>
      </c>
      <c r="H16" s="174" t="s">
        <v>267</v>
      </c>
      <c r="I16" s="18">
        <v>291</v>
      </c>
      <c r="J16" s="133" t="s">
        <v>35</v>
      </c>
    </row>
    <row r="17" spans="1:10" ht="33"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36" customHeight="1">
      <c r="A19" s="139" t="s">
        <v>41</v>
      </c>
      <c r="B19" s="18">
        <v>30</v>
      </c>
      <c r="C19" s="15">
        <v>1.5</v>
      </c>
      <c r="D19" s="15">
        <v>2.4</v>
      </c>
      <c r="E19" s="15">
        <v>0.3</v>
      </c>
      <c r="F19" s="15">
        <v>14.6</v>
      </c>
      <c r="G19" s="15">
        <v>72.599999999999994</v>
      </c>
      <c r="H19" s="34" t="s">
        <v>26</v>
      </c>
      <c r="I19" s="18">
        <v>13002</v>
      </c>
      <c r="J19" s="85" t="s">
        <v>35</v>
      </c>
    </row>
    <row r="20" spans="1:10" ht="19.5" customHeight="1">
      <c r="A20" s="241" t="s">
        <v>27</v>
      </c>
      <c r="B20" s="36"/>
      <c r="C20" s="37">
        <f>SUM(C14:C19)</f>
        <v>73</v>
      </c>
      <c r="D20" s="37">
        <f>SUM(D14:D19)</f>
        <v>27.369999999999997</v>
      </c>
      <c r="E20" s="37">
        <f>SUM(E14:E19)</f>
        <v>19.84</v>
      </c>
      <c r="F20" s="37">
        <f>SUM(F14:F19)</f>
        <v>133.02000000000001</v>
      </c>
      <c r="G20" s="37">
        <f>SUM(G14:G19)</f>
        <v>806.2</v>
      </c>
      <c r="H20" s="38"/>
      <c r="I20" s="112"/>
    </row>
    <row r="21" spans="1:10" ht="20.25" customHeight="1">
      <c r="A21" s="140" t="s">
        <v>42</v>
      </c>
      <c r="B21" s="16"/>
      <c r="C21" s="40">
        <f>C12+C20</f>
        <v>146.02000000000001</v>
      </c>
      <c r="D21" s="40">
        <f>D12+D20</f>
        <v>52.95</v>
      </c>
      <c r="E21" s="40">
        <f>E12+E20</f>
        <v>50.040000000000006</v>
      </c>
      <c r="F21" s="40">
        <f>F12+F20</f>
        <v>238.2</v>
      </c>
      <c r="G21" s="40">
        <f>G12+G20</f>
        <v>1607.7000000000003</v>
      </c>
      <c r="H21" s="16"/>
      <c r="I21" s="116"/>
      <c r="J21" s="114"/>
    </row>
    <row r="22" spans="1:10">
      <c r="A22" s="132"/>
      <c r="B22" s="5"/>
      <c r="C22" s="6"/>
      <c r="D22" s="6"/>
      <c r="E22" s="6"/>
      <c r="F22" s="6"/>
      <c r="G22" s="6"/>
      <c r="H22" s="6"/>
      <c r="I22" s="6"/>
    </row>
    <row r="23" spans="1:10">
      <c r="A23" s="402" t="s">
        <v>111</v>
      </c>
      <c r="B23" s="402"/>
      <c r="C23" s="402"/>
      <c r="D23" s="402"/>
      <c r="E23" s="402"/>
      <c r="F23" s="402"/>
      <c r="G23" s="402"/>
      <c r="H23" s="402"/>
      <c r="I23" s="402"/>
    </row>
    <row r="24" spans="1:10">
      <c r="A24" s="132"/>
      <c r="B24" s="7"/>
      <c r="C24" s="365" t="s">
        <v>0</v>
      </c>
      <c r="D24" s="365"/>
      <c r="E24" s="365"/>
      <c r="F24" s="365"/>
      <c r="G24" s="365"/>
      <c r="H24" s="6"/>
      <c r="I24" s="6"/>
    </row>
    <row r="25" spans="1:10">
      <c r="A25" s="364" t="s">
        <v>1</v>
      </c>
      <c r="B25" s="363" t="s">
        <v>2</v>
      </c>
      <c r="C25" s="363" t="s">
        <v>3</v>
      </c>
      <c r="D25" s="364" t="s">
        <v>4</v>
      </c>
      <c r="E25" s="364" t="s">
        <v>5</v>
      </c>
      <c r="F25" s="362" t="s">
        <v>6</v>
      </c>
      <c r="G25" s="364" t="s">
        <v>7</v>
      </c>
      <c r="H25" s="362" t="s">
        <v>8</v>
      </c>
      <c r="I25" s="362" t="s">
        <v>9</v>
      </c>
    </row>
    <row r="26" spans="1:10">
      <c r="A26" s="364"/>
      <c r="B26" s="363"/>
      <c r="C26" s="363"/>
      <c r="D26" s="364"/>
      <c r="E26" s="364"/>
      <c r="F26" s="362"/>
      <c r="G26" s="364"/>
      <c r="H26" s="362"/>
      <c r="I26" s="362"/>
    </row>
    <row r="27" spans="1:10">
      <c r="A27" s="364"/>
      <c r="B27" s="9" t="s">
        <v>10</v>
      </c>
      <c r="C27" s="363"/>
      <c r="D27" s="10" t="s">
        <v>10</v>
      </c>
      <c r="E27" s="10" t="s">
        <v>10</v>
      </c>
      <c r="F27" s="11" t="s">
        <v>10</v>
      </c>
      <c r="G27" s="10" t="s">
        <v>11</v>
      </c>
      <c r="H27" s="362"/>
      <c r="I27" s="362"/>
    </row>
    <row r="28" spans="1:10" ht="49.5" customHeight="1">
      <c r="A28" s="118" t="s">
        <v>112</v>
      </c>
      <c r="B28" s="14" t="s">
        <v>81</v>
      </c>
      <c r="C28" s="15">
        <v>16.23</v>
      </c>
      <c r="D28" s="14">
        <v>13.9</v>
      </c>
      <c r="E28" s="14">
        <v>13</v>
      </c>
      <c r="F28" s="14">
        <v>74</v>
      </c>
      <c r="G28" s="16">
        <v>470</v>
      </c>
      <c r="H28" s="238" t="s">
        <v>272</v>
      </c>
      <c r="I28" s="18">
        <v>448</v>
      </c>
      <c r="J28" s="133" t="s">
        <v>33</v>
      </c>
    </row>
    <row r="29" spans="1:10" s="2" customFormat="1" ht="24.75" customHeight="1">
      <c r="A29" s="134" t="s">
        <v>32</v>
      </c>
      <c r="B29" s="18">
        <v>20</v>
      </c>
      <c r="C29" s="15">
        <v>11.77</v>
      </c>
      <c r="D29" s="15">
        <v>5.12</v>
      </c>
      <c r="E29" s="15">
        <v>5.22</v>
      </c>
      <c r="F29" s="15">
        <v>0</v>
      </c>
      <c r="G29" s="15">
        <v>68.599999999999994</v>
      </c>
      <c r="H29" s="18" t="s">
        <v>12</v>
      </c>
      <c r="I29" s="18" t="s">
        <v>13</v>
      </c>
      <c r="J29" s="2" t="s">
        <v>34</v>
      </c>
    </row>
    <row r="30" spans="1:10" ht="23.25" customHeight="1">
      <c r="A30" s="157" t="s">
        <v>14</v>
      </c>
      <c r="B30" s="20">
        <v>10</v>
      </c>
      <c r="C30" s="15">
        <v>5.34</v>
      </c>
      <c r="D30" s="15">
        <v>0.1</v>
      </c>
      <c r="E30" s="15">
        <v>7.3</v>
      </c>
      <c r="F30" s="15">
        <v>0.1</v>
      </c>
      <c r="G30" s="15">
        <v>66.099999999999994</v>
      </c>
      <c r="H30" s="18" t="s">
        <v>12</v>
      </c>
      <c r="I30" s="18" t="s">
        <v>15</v>
      </c>
      <c r="J30" s="85" t="s">
        <v>34</v>
      </c>
    </row>
    <row r="31" spans="1:10" ht="23.25" customHeight="1">
      <c r="A31" s="135" t="s">
        <v>16</v>
      </c>
      <c r="B31" s="18">
        <v>60</v>
      </c>
      <c r="C31" s="15">
        <v>4.7</v>
      </c>
      <c r="D31" s="15">
        <v>2.8</v>
      </c>
      <c r="E31" s="15">
        <v>0.8</v>
      </c>
      <c r="F31" s="15">
        <v>20</v>
      </c>
      <c r="G31" s="15">
        <v>105.6</v>
      </c>
      <c r="H31" s="18" t="s">
        <v>17</v>
      </c>
      <c r="I31" s="18">
        <v>125</v>
      </c>
      <c r="J31" s="85" t="s">
        <v>35</v>
      </c>
    </row>
    <row r="32" spans="1:10" ht="22.5" customHeight="1">
      <c r="A32" s="93" t="s">
        <v>49</v>
      </c>
      <c r="B32" s="18">
        <v>200</v>
      </c>
      <c r="C32" s="15">
        <v>16.760000000000002</v>
      </c>
      <c r="D32" s="15">
        <v>4.5999999999999996</v>
      </c>
      <c r="E32" s="15">
        <v>4.4000000000000004</v>
      </c>
      <c r="F32" s="15">
        <v>12.5</v>
      </c>
      <c r="G32" s="15">
        <v>107.2</v>
      </c>
      <c r="H32" s="18" t="s">
        <v>12</v>
      </c>
      <c r="I32" s="18" t="s">
        <v>50</v>
      </c>
      <c r="J32" s="85" t="s">
        <v>33</v>
      </c>
    </row>
    <row r="33" spans="1:10" s="239" customFormat="1" ht="21" customHeight="1">
      <c r="A33" s="135" t="s">
        <v>65</v>
      </c>
      <c r="B33" s="18">
        <v>200</v>
      </c>
      <c r="C33" s="15">
        <v>18.23</v>
      </c>
      <c r="D33" s="15">
        <v>0.8</v>
      </c>
      <c r="E33" s="15">
        <v>0</v>
      </c>
      <c r="F33" s="15">
        <v>28</v>
      </c>
      <c r="G33" s="15">
        <v>108</v>
      </c>
      <c r="H33" s="18" t="s">
        <v>66</v>
      </c>
      <c r="I33" s="18">
        <v>389</v>
      </c>
      <c r="J33" s="240"/>
    </row>
    <row r="34" spans="1:10" ht="21.75" customHeight="1">
      <c r="A34" s="137" t="s">
        <v>18</v>
      </c>
      <c r="B34" s="26"/>
      <c r="C34" s="26">
        <f>SUM(C28:C33)-0.01</f>
        <v>73.02000000000001</v>
      </c>
      <c r="D34" s="26">
        <f>SUM(D28:D32)</f>
        <v>26.520000000000003</v>
      </c>
      <c r="E34" s="26">
        <f>SUM(E28:E32)</f>
        <v>30.72</v>
      </c>
      <c r="F34" s="26">
        <f>SUM(F28:F32)</f>
        <v>106.6</v>
      </c>
      <c r="G34" s="26">
        <f>SUM(G28:G32)</f>
        <v>817.50000000000011</v>
      </c>
      <c r="H34" s="10"/>
      <c r="I34" s="99"/>
      <c r="J34" s="85" t="s">
        <v>35</v>
      </c>
    </row>
    <row r="35" spans="1:10" ht="22.5" customHeight="1">
      <c r="A35" s="392" t="s">
        <v>19</v>
      </c>
      <c r="B35" s="392"/>
      <c r="C35" s="392"/>
      <c r="D35" s="392"/>
      <c r="E35" s="392"/>
      <c r="F35" s="392"/>
      <c r="G35" s="392"/>
      <c r="H35" s="392"/>
      <c r="I35" s="392"/>
    </row>
    <row r="36" spans="1:10" ht="49.5">
      <c r="A36" s="118" t="s">
        <v>51</v>
      </c>
      <c r="B36" s="18">
        <v>100</v>
      </c>
      <c r="C36" s="15">
        <v>5</v>
      </c>
      <c r="D36" s="15">
        <v>0.99</v>
      </c>
      <c r="E36" s="15">
        <v>5.15</v>
      </c>
      <c r="F36" s="15">
        <v>3</v>
      </c>
      <c r="G36" s="15">
        <v>62.42</v>
      </c>
      <c r="H36" s="18" t="s">
        <v>12</v>
      </c>
      <c r="I36" s="18" t="s">
        <v>22</v>
      </c>
      <c r="J36" s="2" t="s">
        <v>35</v>
      </c>
    </row>
    <row r="37" spans="1:10" ht="28.5" customHeight="1">
      <c r="A37" s="21" t="s">
        <v>70</v>
      </c>
      <c r="B37" s="18">
        <v>300</v>
      </c>
      <c r="C37" s="15">
        <v>15</v>
      </c>
      <c r="D37" s="15">
        <v>6.86</v>
      </c>
      <c r="E37" s="15">
        <v>5.91</v>
      </c>
      <c r="F37" s="15">
        <v>27.18</v>
      </c>
      <c r="G37" s="15">
        <v>189.3</v>
      </c>
      <c r="H37" s="18" t="s">
        <v>72</v>
      </c>
      <c r="I37" s="18">
        <v>133</v>
      </c>
      <c r="J37" s="85" t="s">
        <v>35</v>
      </c>
    </row>
    <row r="38" spans="1:10" s="12" customFormat="1" ht="27" customHeight="1">
      <c r="A38" s="134" t="s">
        <v>90</v>
      </c>
      <c r="B38" s="20">
        <v>220</v>
      </c>
      <c r="C38" s="15">
        <v>45</v>
      </c>
      <c r="D38" s="15">
        <v>12.7</v>
      </c>
      <c r="E38" s="15">
        <v>11.7</v>
      </c>
      <c r="F38" s="15">
        <v>41.9</v>
      </c>
      <c r="G38" s="15">
        <v>299</v>
      </c>
      <c r="H38" s="174" t="s">
        <v>267</v>
      </c>
      <c r="I38" s="18">
        <v>291</v>
      </c>
      <c r="J38" s="133" t="s">
        <v>35</v>
      </c>
    </row>
    <row r="39" spans="1:10" ht="21.75" customHeight="1">
      <c r="A39" s="135" t="s">
        <v>23</v>
      </c>
      <c r="B39" s="18">
        <v>200</v>
      </c>
      <c r="C39" s="15">
        <v>5</v>
      </c>
      <c r="D39" s="15">
        <v>0.6</v>
      </c>
      <c r="E39" s="15">
        <v>0</v>
      </c>
      <c r="F39" s="15">
        <v>22.8</v>
      </c>
      <c r="G39" s="15">
        <v>93.2</v>
      </c>
      <c r="H39" s="18" t="s">
        <v>12</v>
      </c>
      <c r="I39" s="18" t="s">
        <v>24</v>
      </c>
      <c r="J39" s="85" t="s">
        <v>35</v>
      </c>
    </row>
    <row r="40" spans="1:10" ht="31.5" customHeight="1">
      <c r="A40" s="21" t="s">
        <v>25</v>
      </c>
      <c r="B40" s="18">
        <v>80</v>
      </c>
      <c r="C40" s="15">
        <v>1.5</v>
      </c>
      <c r="D40" s="15">
        <v>6.5</v>
      </c>
      <c r="E40" s="15">
        <v>0.8</v>
      </c>
      <c r="F40" s="15">
        <v>33.799999999999997</v>
      </c>
      <c r="G40" s="15">
        <v>177.6</v>
      </c>
      <c r="H40" s="34" t="s">
        <v>26</v>
      </c>
      <c r="I40" s="18">
        <v>13003</v>
      </c>
      <c r="J40" s="85" t="s">
        <v>35</v>
      </c>
    </row>
    <row r="41" spans="1:10" ht="29.25" customHeight="1">
      <c r="A41" s="139" t="s">
        <v>41</v>
      </c>
      <c r="B41" s="18">
        <v>30</v>
      </c>
      <c r="C41" s="15">
        <v>1.5</v>
      </c>
      <c r="D41" s="15">
        <v>2.4</v>
      </c>
      <c r="E41" s="15">
        <v>0.3</v>
      </c>
      <c r="F41" s="15">
        <v>14.6</v>
      </c>
      <c r="G41" s="15">
        <v>72.599999999999994</v>
      </c>
      <c r="H41" s="34" t="s">
        <v>26</v>
      </c>
      <c r="I41" s="18">
        <v>13002</v>
      </c>
      <c r="J41" s="85" t="s">
        <v>35</v>
      </c>
    </row>
    <row r="42" spans="1:10" ht="21.75" customHeight="1">
      <c r="A42" s="137" t="s">
        <v>27</v>
      </c>
      <c r="B42" s="9"/>
      <c r="C42" s="26">
        <f>SUM(C36:C41)</f>
        <v>73</v>
      </c>
      <c r="D42" s="26">
        <f>SUM(D36:D41)</f>
        <v>30.05</v>
      </c>
      <c r="E42" s="26">
        <f>SUM(E36:E41)</f>
        <v>23.86</v>
      </c>
      <c r="F42" s="26">
        <f>SUM(F36:F41)</f>
        <v>143.28</v>
      </c>
      <c r="G42" s="26">
        <f>SUM(G36:G41)</f>
        <v>894.12000000000012</v>
      </c>
      <c r="H42" s="10"/>
      <c r="I42" s="10"/>
    </row>
    <row r="43" spans="1:10" ht="21.75" customHeight="1">
      <c r="A43" s="140" t="s">
        <v>42</v>
      </c>
      <c r="B43" s="16"/>
      <c r="C43" s="40">
        <f>C34+C42</f>
        <v>146.02000000000001</v>
      </c>
      <c r="D43" s="40">
        <f>D34+D42</f>
        <v>56.570000000000007</v>
      </c>
      <c r="E43" s="40">
        <f>E34+E42</f>
        <v>54.58</v>
      </c>
      <c r="F43" s="40">
        <f>F34+F42</f>
        <v>249.88</v>
      </c>
      <c r="G43" s="40">
        <f>G34+G42</f>
        <v>1711.6200000000003</v>
      </c>
      <c r="H43" s="16"/>
      <c r="I43" s="116"/>
      <c r="J43" s="114"/>
    </row>
  </sheetData>
  <mergeCells count="24">
    <mergeCell ref="A35:I35"/>
    <mergeCell ref="C24:G24"/>
    <mergeCell ref="A13:I13"/>
    <mergeCell ref="C2:G2"/>
    <mergeCell ref="A23:I23"/>
    <mergeCell ref="H25:H27"/>
    <mergeCell ref="I25:I27"/>
    <mergeCell ref="A25:A27"/>
    <mergeCell ref="G25:G26"/>
    <mergeCell ref="C25:C27"/>
    <mergeCell ref="B25:B26"/>
    <mergeCell ref="E25:E26"/>
    <mergeCell ref="D25:D26"/>
    <mergeCell ref="F25:F26"/>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16.xml><?xml version="1.0" encoding="utf-8"?>
<worksheet xmlns="http://schemas.openxmlformats.org/spreadsheetml/2006/main" xmlns:r="http://schemas.openxmlformats.org/officeDocument/2006/relationships">
  <dimension ref="A1:L7837"/>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367" t="s">
        <v>258</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259</v>
      </c>
      <c r="B4" s="387"/>
      <c r="C4" s="387"/>
      <c r="D4" s="387"/>
      <c r="E4" s="387"/>
      <c r="F4" s="387"/>
      <c r="G4" s="387"/>
      <c r="H4" s="387"/>
      <c r="I4" s="387"/>
      <c r="J4" s="387"/>
      <c r="K4" s="387"/>
      <c r="L4" s="387"/>
    </row>
    <row r="5" spans="1:12" ht="13.5" customHeight="1">
      <c r="A5" s="368" t="s">
        <v>112</v>
      </c>
      <c r="B5" s="369"/>
      <c r="C5" s="369"/>
      <c r="D5" s="369"/>
      <c r="E5" s="369"/>
      <c r="F5" s="369"/>
      <c r="G5" s="369"/>
      <c r="H5" s="369"/>
      <c r="I5" s="369"/>
      <c r="J5" s="369"/>
      <c r="K5" s="369"/>
      <c r="L5" s="370"/>
    </row>
    <row r="6" spans="1:12" ht="15.75" customHeight="1">
      <c r="A6" s="46" t="s">
        <v>229</v>
      </c>
      <c r="B6" s="47">
        <v>0.2</v>
      </c>
      <c r="C6" s="48">
        <v>0.2</v>
      </c>
      <c r="D6" s="49">
        <v>320</v>
      </c>
      <c r="E6" s="49">
        <f>D6/100*30+D6</f>
        <v>416</v>
      </c>
      <c r="F6" s="50">
        <f t="shared" ref="F6:F13" si="0">(B6*E6)/1000</f>
        <v>8.3199999999999996E-2</v>
      </c>
      <c r="G6" s="51"/>
      <c r="H6" s="52"/>
      <c r="I6" s="52"/>
      <c r="J6" s="52"/>
      <c r="K6" s="52"/>
      <c r="L6" s="52"/>
    </row>
    <row r="7" spans="1:12" ht="15" customHeight="1">
      <c r="A7" s="46" t="s">
        <v>140</v>
      </c>
      <c r="B7" s="47">
        <v>70</v>
      </c>
      <c r="C7" s="48">
        <v>70</v>
      </c>
      <c r="D7" s="49">
        <v>62</v>
      </c>
      <c r="E7" s="49">
        <f>D7/100*31.8+D7</f>
        <v>81.716000000000008</v>
      </c>
      <c r="F7" s="50">
        <f t="shared" si="0"/>
        <v>5.7201200000000005</v>
      </c>
      <c r="G7" s="51"/>
      <c r="H7" s="52"/>
      <c r="I7" s="52"/>
      <c r="J7" s="52"/>
      <c r="K7" s="52"/>
      <c r="L7" s="52"/>
    </row>
    <row r="8" spans="1:12" ht="13.9" customHeight="1">
      <c r="A8" s="46" t="s">
        <v>230</v>
      </c>
      <c r="B8" s="47">
        <v>75</v>
      </c>
      <c r="C8" s="48">
        <v>75</v>
      </c>
      <c r="D8" s="49">
        <v>37</v>
      </c>
      <c r="E8" s="49">
        <f t="shared" ref="E8:E13" si="1">D8/100*30+D8</f>
        <v>48.1</v>
      </c>
      <c r="F8" s="50">
        <f t="shared" si="0"/>
        <v>3.6074999999999999</v>
      </c>
      <c r="G8" s="51"/>
      <c r="H8" s="52"/>
      <c r="I8" s="52"/>
      <c r="J8" s="52"/>
      <c r="K8" s="52"/>
      <c r="L8" s="52"/>
    </row>
    <row r="9" spans="1:12" ht="13.9" customHeight="1">
      <c r="A9" s="46" t="s">
        <v>231</v>
      </c>
      <c r="B9" s="47">
        <v>7</v>
      </c>
      <c r="C9" s="48">
        <v>7</v>
      </c>
      <c r="D9" s="49">
        <v>55</v>
      </c>
      <c r="E9" s="49">
        <f t="shared" si="1"/>
        <v>71.5</v>
      </c>
      <c r="F9" s="50">
        <f t="shared" si="0"/>
        <v>0.50049999999999994</v>
      </c>
      <c r="G9" s="51"/>
      <c r="H9" s="52"/>
      <c r="I9" s="52"/>
      <c r="J9" s="52"/>
      <c r="K9" s="52"/>
      <c r="L9" s="52"/>
    </row>
    <row r="10" spans="1:12" ht="13.9" customHeight="1">
      <c r="A10" s="46" t="s">
        <v>158</v>
      </c>
      <c r="B10" s="47">
        <v>1</v>
      </c>
      <c r="C10" s="48">
        <v>1</v>
      </c>
      <c r="D10" s="49">
        <v>17</v>
      </c>
      <c r="E10" s="49">
        <f t="shared" si="1"/>
        <v>22.1</v>
      </c>
      <c r="F10" s="50">
        <f t="shared" si="0"/>
        <v>2.2100000000000002E-2</v>
      </c>
      <c r="G10" s="51"/>
      <c r="H10" s="52"/>
      <c r="I10" s="52"/>
      <c r="J10" s="52"/>
      <c r="K10" s="52"/>
      <c r="L10" s="52"/>
    </row>
    <row r="11" spans="1:12" ht="13.9" customHeight="1">
      <c r="A11" s="46" t="s">
        <v>198</v>
      </c>
      <c r="B11" s="47">
        <v>6</v>
      </c>
      <c r="C11" s="48">
        <v>6</v>
      </c>
      <c r="D11" s="49">
        <v>185</v>
      </c>
      <c r="E11" s="49">
        <f t="shared" si="1"/>
        <v>240.5</v>
      </c>
      <c r="F11" s="50">
        <f t="shared" si="0"/>
        <v>1.4430000000000001</v>
      </c>
      <c r="G11" s="51"/>
      <c r="H11" s="52"/>
      <c r="I11" s="52"/>
      <c r="J11" s="52"/>
      <c r="K11" s="52"/>
      <c r="L11" s="52"/>
    </row>
    <row r="12" spans="1:12" ht="13.9" customHeight="1">
      <c r="A12" s="46" t="s">
        <v>232</v>
      </c>
      <c r="B12" s="47">
        <v>20</v>
      </c>
      <c r="C12" s="48">
        <v>20</v>
      </c>
      <c r="D12" s="49">
        <v>124</v>
      </c>
      <c r="E12" s="49">
        <f t="shared" si="1"/>
        <v>161.19999999999999</v>
      </c>
      <c r="F12" s="50">
        <f t="shared" si="0"/>
        <v>3.2240000000000002</v>
      </c>
      <c r="G12" s="51"/>
      <c r="H12" s="52"/>
      <c r="I12" s="52"/>
      <c r="J12" s="52"/>
      <c r="K12" s="52"/>
      <c r="L12" s="52"/>
    </row>
    <row r="13" spans="1:12" ht="13.9" customHeight="1">
      <c r="A13" s="46" t="s">
        <v>157</v>
      </c>
      <c r="B13" s="47">
        <v>8</v>
      </c>
      <c r="C13" s="48">
        <v>8</v>
      </c>
      <c r="D13" s="49">
        <v>157</v>
      </c>
      <c r="E13" s="49">
        <f t="shared" si="1"/>
        <v>204.1</v>
      </c>
      <c r="F13" s="50">
        <f t="shared" si="0"/>
        <v>1.6328</v>
      </c>
      <c r="G13" s="51"/>
      <c r="H13" s="52"/>
      <c r="I13" s="52"/>
      <c r="J13" s="52"/>
      <c r="K13" s="52"/>
      <c r="L13" s="52"/>
    </row>
    <row r="14" spans="1:12" ht="13.5" customHeight="1">
      <c r="A14" s="53" t="s">
        <v>143</v>
      </c>
      <c r="B14" s="47"/>
      <c r="C14" s="368" t="s">
        <v>45</v>
      </c>
      <c r="D14" s="369"/>
      <c r="E14" s="369"/>
      <c r="F14" s="370"/>
      <c r="G14" s="54">
        <f>F6+F7+F8+F9+F10+F11+F12+F13</f>
        <v>16.233220000000003</v>
      </c>
      <c r="H14" s="52">
        <v>5.34</v>
      </c>
      <c r="I14" s="52">
        <v>11.23</v>
      </c>
      <c r="J14" s="52">
        <v>35.1</v>
      </c>
      <c r="K14" s="52">
        <v>263</v>
      </c>
      <c r="L14" s="52">
        <v>1.23</v>
      </c>
    </row>
    <row r="15" spans="1:12" s="55" customFormat="1" ht="19.5" customHeight="1">
      <c r="A15" s="371" t="s">
        <v>149</v>
      </c>
      <c r="B15" s="371"/>
      <c r="C15" s="371"/>
      <c r="D15" s="371"/>
      <c r="E15" s="371"/>
      <c r="F15" s="371"/>
      <c r="G15" s="371"/>
      <c r="H15" s="371"/>
      <c r="I15" s="371"/>
      <c r="J15" s="371"/>
      <c r="K15" s="371"/>
      <c r="L15" s="371"/>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s="55" customFormat="1" ht="19.5" customHeight="1">
      <c r="A17" s="371" t="s">
        <v>144</v>
      </c>
      <c r="B17" s="371"/>
      <c r="C17" s="371"/>
      <c r="D17" s="371"/>
      <c r="E17" s="371"/>
      <c r="F17" s="371"/>
      <c r="G17" s="371"/>
      <c r="H17" s="371"/>
      <c r="I17" s="371"/>
      <c r="J17" s="371"/>
      <c r="K17" s="371"/>
      <c r="L17" s="371"/>
    </row>
    <row r="18" spans="1:12" s="55" customFormat="1" ht="19.5" customHeight="1">
      <c r="A18" s="56" t="s">
        <v>145</v>
      </c>
      <c r="B18" s="57">
        <v>21</v>
      </c>
      <c r="C18" s="58">
        <v>20</v>
      </c>
      <c r="D18" s="59">
        <v>415</v>
      </c>
      <c r="E18" s="59">
        <f>D18/100*35+D18</f>
        <v>560.25</v>
      </c>
      <c r="F18" s="60">
        <f>(B18*E18)/1000</f>
        <v>11.76525</v>
      </c>
      <c r="G18" s="61">
        <f>F18</f>
        <v>11.76525</v>
      </c>
      <c r="H18" s="52">
        <v>4.6399999999999997</v>
      </c>
      <c r="I18" s="52">
        <v>5.9</v>
      </c>
      <c r="J18" s="52">
        <v>0</v>
      </c>
      <c r="K18" s="52">
        <v>70</v>
      </c>
      <c r="L18" s="52">
        <v>0.14000000000000001</v>
      </c>
    </row>
    <row r="19" spans="1:12" s="63" customFormat="1" ht="15.75" customHeight="1">
      <c r="A19" s="368" t="s">
        <v>65</v>
      </c>
      <c r="B19" s="369"/>
      <c r="C19" s="369"/>
      <c r="D19" s="369"/>
      <c r="E19" s="369"/>
      <c r="F19" s="369"/>
      <c r="G19" s="369"/>
      <c r="H19" s="369"/>
      <c r="I19" s="369"/>
      <c r="J19" s="369"/>
      <c r="K19" s="369"/>
      <c r="L19" s="370"/>
    </row>
    <row r="20" spans="1:12" ht="18.75" customHeight="1">
      <c r="A20" s="46" t="s">
        <v>65</v>
      </c>
      <c r="B20" s="47">
        <v>200</v>
      </c>
      <c r="C20" s="48">
        <v>200</v>
      </c>
      <c r="D20" s="49">
        <v>13.5</v>
      </c>
      <c r="E20" s="50">
        <f>D20/100*35+D20</f>
        <v>18.225000000000001</v>
      </c>
      <c r="F20" s="50">
        <f>E20</f>
        <v>18.225000000000001</v>
      </c>
      <c r="G20" s="62">
        <f>F20</f>
        <v>18.225000000000001</v>
      </c>
      <c r="H20" s="52">
        <v>4.32</v>
      </c>
      <c r="I20" s="52">
        <v>3.2</v>
      </c>
      <c r="J20" s="52">
        <v>30.6</v>
      </c>
      <c r="K20" s="52">
        <v>19</v>
      </c>
      <c r="L20" s="52"/>
    </row>
    <row r="21" spans="1:12" ht="18.75" customHeight="1">
      <c r="A21" s="368" t="s">
        <v>49</v>
      </c>
      <c r="B21" s="369"/>
      <c r="C21" s="369"/>
      <c r="D21" s="369"/>
      <c r="E21" s="369"/>
      <c r="F21" s="369"/>
      <c r="G21" s="369"/>
      <c r="H21" s="369"/>
      <c r="I21" s="369"/>
      <c r="J21" s="369"/>
      <c r="K21" s="369"/>
      <c r="L21" s="370"/>
    </row>
    <row r="22" spans="1:12" ht="16.5" customHeight="1">
      <c r="A22" s="121" t="s">
        <v>140</v>
      </c>
      <c r="B22" s="52">
        <v>180</v>
      </c>
      <c r="C22" s="202">
        <v>180</v>
      </c>
      <c r="D22" s="123">
        <v>62</v>
      </c>
      <c r="E22" s="49">
        <f>D22/100*30+D22</f>
        <v>80.599999999999994</v>
      </c>
      <c r="F22" s="50">
        <f>(B22*E22)/1000</f>
        <v>14.507999999999997</v>
      </c>
      <c r="G22" s="51"/>
      <c r="H22" s="52"/>
      <c r="I22" s="52"/>
      <c r="J22" s="52"/>
      <c r="K22" s="52"/>
      <c r="L22" s="52"/>
    </row>
    <row r="23" spans="1:12" ht="14.25" customHeight="1">
      <c r="A23" s="121" t="s">
        <v>141</v>
      </c>
      <c r="B23" s="52">
        <v>7</v>
      </c>
      <c r="C23" s="202">
        <v>7</v>
      </c>
      <c r="D23" s="123">
        <v>55</v>
      </c>
      <c r="E23" s="49">
        <f>D23/100*30+D23</f>
        <v>71.5</v>
      </c>
      <c r="F23" s="50">
        <f>(B23*E23)/1000</f>
        <v>0.50049999999999994</v>
      </c>
      <c r="G23" s="62"/>
      <c r="H23" s="52">
        <v>7.0000000000000007E-2</v>
      </c>
      <c r="I23" s="52">
        <v>0.02</v>
      </c>
      <c r="J23" s="52">
        <v>15</v>
      </c>
      <c r="K23" s="52">
        <v>60</v>
      </c>
      <c r="L23" s="52"/>
    </row>
    <row r="24" spans="1:12" ht="14.25" customHeight="1">
      <c r="A24" s="121" t="s">
        <v>181</v>
      </c>
      <c r="B24" s="52">
        <v>5</v>
      </c>
      <c r="C24" s="202">
        <v>5</v>
      </c>
      <c r="D24" s="123">
        <v>270</v>
      </c>
      <c r="E24" s="49">
        <f>D24/100*30+D24</f>
        <v>351</v>
      </c>
      <c r="F24" s="50">
        <f>(B24*E24)/1000</f>
        <v>1.7549999999999999</v>
      </c>
      <c r="G24" s="62"/>
      <c r="H24" s="52"/>
      <c r="I24" s="52"/>
      <c r="J24" s="52"/>
      <c r="K24" s="52"/>
      <c r="L24" s="52"/>
    </row>
    <row r="25" spans="1:12" ht="13.5" customHeight="1">
      <c r="A25" s="53" t="s">
        <v>143</v>
      </c>
      <c r="B25" s="47"/>
      <c r="C25" s="368">
        <v>200</v>
      </c>
      <c r="D25" s="369"/>
      <c r="E25" s="369"/>
      <c r="F25" s="370"/>
      <c r="G25" s="54">
        <f>F21+F22+F23+F24</f>
        <v>16.763499999999997</v>
      </c>
      <c r="H25" s="52">
        <v>5.34</v>
      </c>
      <c r="I25" s="52">
        <v>11.23</v>
      </c>
      <c r="J25" s="52">
        <v>35.1</v>
      </c>
      <c r="K25" s="52">
        <v>263</v>
      </c>
      <c r="L25" s="52">
        <v>1.23</v>
      </c>
    </row>
    <row r="26" spans="1:12" s="63" customFormat="1" ht="16.5" customHeight="1">
      <c r="A26" s="368" t="s">
        <v>16</v>
      </c>
      <c r="B26" s="369"/>
      <c r="C26" s="369"/>
      <c r="D26" s="369"/>
      <c r="E26" s="369"/>
      <c r="F26" s="369"/>
      <c r="G26" s="369"/>
      <c r="H26" s="369"/>
      <c r="I26" s="369"/>
      <c r="J26" s="369"/>
      <c r="K26" s="369"/>
      <c r="L26" s="370"/>
    </row>
    <row r="27" spans="1:12" s="63" customFormat="1" ht="18" customHeight="1">
      <c r="A27" s="46" t="s">
        <v>148</v>
      </c>
      <c r="B27" s="47">
        <v>60</v>
      </c>
      <c r="C27" s="48">
        <v>60</v>
      </c>
      <c r="D27" s="49">
        <v>58</v>
      </c>
      <c r="E27" s="49">
        <f>D27/100*35+D27</f>
        <v>78.3</v>
      </c>
      <c r="F27" s="50">
        <f>(B27*E27)/1000</f>
        <v>4.6980000000000004</v>
      </c>
      <c r="G27" s="64">
        <f>F27</f>
        <v>4.6980000000000004</v>
      </c>
      <c r="H27" s="52">
        <v>8</v>
      </c>
      <c r="I27" s="52">
        <v>1</v>
      </c>
      <c r="J27" s="52">
        <v>53</v>
      </c>
      <c r="K27" s="52">
        <v>250</v>
      </c>
      <c r="L27" s="52"/>
    </row>
    <row r="28" spans="1:12" ht="17.25" customHeight="1">
      <c r="A28" s="389"/>
      <c r="B28" s="390"/>
      <c r="C28" s="390"/>
      <c r="D28" s="391"/>
      <c r="E28" s="65"/>
      <c r="F28" s="62"/>
      <c r="G28" s="62">
        <f t="shared" ref="G28:L28" si="2">G14+G18+G25+G27+G16+G20</f>
        <v>73.024220000000014</v>
      </c>
      <c r="H28" s="62">
        <f t="shared" si="2"/>
        <v>32.28</v>
      </c>
      <c r="I28" s="62">
        <f t="shared" si="2"/>
        <v>38.460000000000008</v>
      </c>
      <c r="J28" s="62">
        <f t="shared" si="2"/>
        <v>153.80000000000001</v>
      </c>
      <c r="K28" s="62">
        <f t="shared" si="2"/>
        <v>935</v>
      </c>
      <c r="L28" s="62">
        <f t="shared" si="2"/>
        <v>2.74</v>
      </c>
    </row>
    <row r="29" spans="1:12" ht="16.5" customHeight="1">
      <c r="A29" s="373" t="s">
        <v>154</v>
      </c>
      <c r="B29" s="374"/>
      <c r="C29" s="374"/>
      <c r="D29" s="374"/>
      <c r="E29" s="374"/>
      <c r="F29" s="374"/>
      <c r="G29" s="374"/>
      <c r="H29" s="374"/>
      <c r="I29" s="374"/>
      <c r="J29" s="374"/>
      <c r="K29" s="374"/>
      <c r="L29" s="374"/>
    </row>
    <row r="30" spans="1:12" s="66" customFormat="1">
      <c r="A30" s="368" t="s">
        <v>51</v>
      </c>
      <c r="B30" s="369"/>
      <c r="C30" s="369"/>
      <c r="D30" s="369"/>
      <c r="E30" s="369"/>
      <c r="F30" s="369"/>
      <c r="G30" s="369"/>
      <c r="H30" s="369"/>
      <c r="I30" s="369"/>
      <c r="J30" s="369"/>
      <c r="K30" s="369"/>
      <c r="L30" s="370"/>
    </row>
    <row r="31" spans="1:12" s="66" customFormat="1">
      <c r="A31" s="67" t="s">
        <v>182</v>
      </c>
      <c r="B31" s="52">
        <v>67.8</v>
      </c>
      <c r="C31" s="52">
        <v>60</v>
      </c>
      <c r="D31" s="150">
        <v>75</v>
      </c>
      <c r="E31" s="52">
        <f>D31/100*35+D31</f>
        <v>101.25</v>
      </c>
      <c r="F31" s="51">
        <f>(B31*E31)/1000</f>
        <v>6.8647499999999999</v>
      </c>
      <c r="G31" s="51"/>
      <c r="H31" s="69"/>
      <c r="I31" s="69"/>
      <c r="J31" s="69"/>
      <c r="K31" s="69"/>
      <c r="L31" s="69"/>
    </row>
    <row r="32" spans="1:12" s="66" customFormat="1">
      <c r="A32" s="67" t="s">
        <v>183</v>
      </c>
      <c r="B32" s="52">
        <v>67.8</v>
      </c>
      <c r="C32" s="52">
        <v>60</v>
      </c>
      <c r="D32" s="70">
        <v>60</v>
      </c>
      <c r="E32" s="52">
        <f>D32/100*35+D32</f>
        <v>81</v>
      </c>
      <c r="F32" s="51">
        <f>(B32*E32)/1000</f>
        <v>5.4918000000000005</v>
      </c>
      <c r="G32" s="62"/>
      <c r="H32" s="71"/>
      <c r="I32" s="71"/>
      <c r="J32" s="71"/>
      <c r="K32" s="71"/>
      <c r="L32" s="71"/>
    </row>
    <row r="33" spans="1:12">
      <c r="A33" s="161" t="s">
        <v>143</v>
      </c>
      <c r="B33" s="376" t="s">
        <v>186</v>
      </c>
      <c r="C33" s="377"/>
      <c r="D33" s="52"/>
      <c r="E33" s="52"/>
      <c r="F33" s="51"/>
      <c r="G33" s="62">
        <v>10</v>
      </c>
      <c r="H33" s="41"/>
      <c r="I33" s="41"/>
      <c r="J33" s="41"/>
      <c r="K33" s="41"/>
      <c r="L33" s="41"/>
    </row>
    <row r="34" spans="1:12" ht="15.75" customHeight="1">
      <c r="A34" s="368" t="s">
        <v>70</v>
      </c>
      <c r="B34" s="369"/>
      <c r="C34" s="369"/>
      <c r="D34" s="369"/>
      <c r="E34" s="369"/>
      <c r="F34" s="369"/>
      <c r="G34" s="369"/>
      <c r="H34" s="369"/>
      <c r="I34" s="369"/>
      <c r="J34" s="369"/>
      <c r="K34" s="369"/>
      <c r="L34" s="370"/>
    </row>
    <row r="35" spans="1:12" ht="15">
      <c r="A35" s="164" t="s">
        <v>159</v>
      </c>
      <c r="B35" s="165">
        <v>50</v>
      </c>
      <c r="C35" s="165">
        <v>36</v>
      </c>
      <c r="D35" s="52">
        <v>45</v>
      </c>
      <c r="E35" s="52">
        <f t="shared" ref="E35:E40" si="3">D35/100*35+D35</f>
        <v>60.75</v>
      </c>
      <c r="F35" s="51">
        <f>(B35*E35)/1000</f>
        <v>3.0375000000000001</v>
      </c>
      <c r="G35" s="51"/>
      <c r="H35" s="41"/>
      <c r="I35" s="41"/>
      <c r="J35" s="41"/>
      <c r="K35" s="41"/>
      <c r="L35" s="41"/>
    </row>
    <row r="36" spans="1:12" ht="15">
      <c r="A36" s="164" t="s">
        <v>162</v>
      </c>
      <c r="B36" s="165">
        <v>15</v>
      </c>
      <c r="C36" s="165">
        <v>12</v>
      </c>
      <c r="D36" s="52">
        <v>30</v>
      </c>
      <c r="E36" s="52">
        <f t="shared" si="3"/>
        <v>40.5</v>
      </c>
      <c r="F36" s="51">
        <f t="shared" ref="F36:F41" si="4">(B36*E36)/1000</f>
        <v>0.60750000000000004</v>
      </c>
      <c r="G36" s="51"/>
      <c r="H36" s="41"/>
      <c r="I36" s="41"/>
      <c r="J36" s="41"/>
      <c r="K36" s="41"/>
      <c r="L36" s="41"/>
    </row>
    <row r="37" spans="1:12" ht="16.5">
      <c r="A37" s="77" t="s">
        <v>161</v>
      </c>
      <c r="B37" s="165">
        <v>19</v>
      </c>
      <c r="C37" s="165">
        <v>15.96</v>
      </c>
      <c r="D37" s="52">
        <v>24</v>
      </c>
      <c r="E37" s="52">
        <f t="shared" si="3"/>
        <v>32.4</v>
      </c>
      <c r="F37" s="51">
        <f t="shared" si="4"/>
        <v>0.61560000000000004</v>
      </c>
      <c r="G37" s="51"/>
      <c r="H37" s="41"/>
      <c r="I37" s="41"/>
      <c r="J37" s="41"/>
      <c r="K37" s="41"/>
      <c r="L37" s="41"/>
    </row>
    <row r="38" spans="1:12" ht="16.5">
      <c r="A38" s="77" t="s">
        <v>201</v>
      </c>
      <c r="B38" s="126">
        <v>3</v>
      </c>
      <c r="C38" s="126">
        <v>3</v>
      </c>
      <c r="D38" s="52">
        <v>157</v>
      </c>
      <c r="E38" s="52">
        <f t="shared" si="3"/>
        <v>211.95</v>
      </c>
      <c r="F38" s="51">
        <f t="shared" si="4"/>
        <v>0.63584999999999992</v>
      </c>
      <c r="G38" s="51"/>
      <c r="H38" s="41"/>
      <c r="I38" s="41"/>
      <c r="J38" s="41"/>
      <c r="K38" s="41"/>
      <c r="L38" s="41"/>
    </row>
    <row r="39" spans="1:12" ht="16.5">
      <c r="A39" s="77" t="s">
        <v>160</v>
      </c>
      <c r="B39" s="165">
        <v>35</v>
      </c>
      <c r="C39" s="165">
        <v>35</v>
      </c>
      <c r="D39" s="52">
        <v>32</v>
      </c>
      <c r="E39" s="52">
        <f t="shared" si="3"/>
        <v>43.2</v>
      </c>
      <c r="F39" s="51">
        <f t="shared" si="4"/>
        <v>1.512</v>
      </c>
      <c r="G39" s="51"/>
      <c r="H39" s="41"/>
      <c r="I39" s="41"/>
      <c r="J39" s="41"/>
      <c r="K39" s="41"/>
      <c r="L39" s="41"/>
    </row>
    <row r="40" spans="1:12" ht="16.5">
      <c r="A40" s="77" t="s">
        <v>168</v>
      </c>
      <c r="B40" s="126">
        <v>0.25</v>
      </c>
      <c r="C40" s="126">
        <v>0.25</v>
      </c>
      <c r="D40" s="52">
        <v>17</v>
      </c>
      <c r="E40" s="52">
        <f t="shared" si="3"/>
        <v>22.95</v>
      </c>
      <c r="F40" s="51">
        <f t="shared" si="4"/>
        <v>5.7374999999999995E-3</v>
      </c>
      <c r="G40" s="51"/>
      <c r="H40" s="41"/>
      <c r="I40" s="41"/>
      <c r="J40" s="41"/>
      <c r="K40" s="41"/>
      <c r="L40" s="41"/>
    </row>
    <row r="41" spans="1:12" ht="16.5">
      <c r="A41" s="77" t="s">
        <v>173</v>
      </c>
      <c r="B41" s="126">
        <v>150</v>
      </c>
      <c r="C41" s="126">
        <v>150</v>
      </c>
      <c r="D41" s="52"/>
      <c r="E41" s="52"/>
      <c r="F41" s="51">
        <f t="shared" si="4"/>
        <v>0</v>
      </c>
      <c r="G41" s="51"/>
      <c r="H41" s="41"/>
      <c r="I41" s="41"/>
      <c r="J41" s="41"/>
      <c r="K41" s="41"/>
      <c r="L41" s="41"/>
    </row>
    <row r="42" spans="1:12">
      <c r="A42" s="203" t="s">
        <v>143</v>
      </c>
      <c r="B42" s="403" t="s">
        <v>185</v>
      </c>
      <c r="C42" s="403"/>
      <c r="D42" s="52"/>
      <c r="E42" s="52"/>
      <c r="F42" s="51"/>
      <c r="G42" s="62">
        <v>15</v>
      </c>
      <c r="H42" s="41"/>
      <c r="I42" s="41"/>
      <c r="J42" s="41"/>
      <c r="K42" s="41"/>
      <c r="L42" s="41"/>
    </row>
    <row r="43" spans="1:12" ht="13.5" customHeight="1">
      <c r="A43" s="368" t="s">
        <v>217</v>
      </c>
      <c r="B43" s="369"/>
      <c r="C43" s="369"/>
      <c r="D43" s="369"/>
      <c r="E43" s="369"/>
      <c r="F43" s="369"/>
      <c r="G43" s="369"/>
      <c r="H43" s="369"/>
      <c r="I43" s="369"/>
      <c r="J43" s="369"/>
      <c r="K43" s="369"/>
      <c r="L43" s="370"/>
    </row>
    <row r="44" spans="1:12" ht="15.75" customHeight="1">
      <c r="A44" s="146" t="s">
        <v>139</v>
      </c>
      <c r="B44" s="184">
        <v>68</v>
      </c>
      <c r="C44" s="184">
        <v>67.319999999999993</v>
      </c>
      <c r="D44" s="49">
        <v>64</v>
      </c>
      <c r="E44" s="49">
        <f t="shared" ref="E44:E49" si="5">D44/100*30+D44</f>
        <v>83.2</v>
      </c>
      <c r="F44" s="50">
        <f t="shared" ref="F44:F49" si="6">(B44*E44)/1000</f>
        <v>5.6576000000000004</v>
      </c>
      <c r="G44" s="51"/>
      <c r="H44" s="52"/>
      <c r="I44" s="52"/>
      <c r="J44" s="52"/>
      <c r="K44" s="52"/>
      <c r="L44" s="52"/>
    </row>
    <row r="45" spans="1:12" ht="15.75" customHeight="1">
      <c r="A45" s="146" t="s">
        <v>174</v>
      </c>
      <c r="B45" s="184">
        <v>98.74</v>
      </c>
      <c r="C45" s="184">
        <v>68.625</v>
      </c>
      <c r="D45" s="49">
        <v>184</v>
      </c>
      <c r="E45" s="49">
        <f t="shared" si="5"/>
        <v>239.2</v>
      </c>
      <c r="F45" s="50">
        <f t="shared" si="6"/>
        <v>23.618607999999998</v>
      </c>
      <c r="G45" s="51"/>
      <c r="H45" s="52"/>
      <c r="I45" s="52"/>
      <c r="J45" s="52"/>
      <c r="K45" s="52"/>
      <c r="L45" s="52"/>
    </row>
    <row r="46" spans="1:12" ht="15.75" customHeight="1">
      <c r="A46" s="146" t="s">
        <v>161</v>
      </c>
      <c r="B46" s="184">
        <v>12.5</v>
      </c>
      <c r="C46" s="184">
        <v>10.5</v>
      </c>
      <c r="D46" s="49">
        <v>24</v>
      </c>
      <c r="E46" s="49">
        <f t="shared" si="5"/>
        <v>31.2</v>
      </c>
      <c r="F46" s="50">
        <f t="shared" si="6"/>
        <v>0.39</v>
      </c>
      <c r="G46" s="51"/>
      <c r="H46" s="52"/>
      <c r="I46" s="52"/>
      <c r="J46" s="52"/>
      <c r="K46" s="52"/>
      <c r="L46" s="52"/>
    </row>
    <row r="47" spans="1:12" ht="15.75" customHeight="1">
      <c r="A47" s="146" t="s">
        <v>162</v>
      </c>
      <c r="B47" s="184">
        <v>31.2</v>
      </c>
      <c r="C47" s="184">
        <v>24.96</v>
      </c>
      <c r="D47" s="49">
        <v>30</v>
      </c>
      <c r="E47" s="49">
        <f t="shared" si="5"/>
        <v>39</v>
      </c>
      <c r="F47" s="50">
        <f t="shared" si="6"/>
        <v>1.2167999999999999</v>
      </c>
      <c r="G47" s="51"/>
      <c r="H47" s="52"/>
      <c r="I47" s="52"/>
      <c r="J47" s="52"/>
      <c r="K47" s="52"/>
      <c r="L47" s="52"/>
    </row>
    <row r="48" spans="1:12" ht="15" customHeight="1">
      <c r="A48" s="146" t="s">
        <v>157</v>
      </c>
      <c r="B48" s="52">
        <v>7</v>
      </c>
      <c r="C48" s="52">
        <v>7</v>
      </c>
      <c r="D48" s="49">
        <v>157</v>
      </c>
      <c r="E48" s="49">
        <f t="shared" si="5"/>
        <v>204.1</v>
      </c>
      <c r="F48" s="50">
        <f t="shared" si="6"/>
        <v>1.4287000000000001</v>
      </c>
      <c r="G48" s="51"/>
      <c r="H48" s="52"/>
      <c r="I48" s="52"/>
      <c r="J48" s="52"/>
      <c r="K48" s="52"/>
      <c r="L48" s="52"/>
    </row>
    <row r="49" spans="1:12" ht="15" customHeight="1">
      <c r="A49" s="146" t="s">
        <v>168</v>
      </c>
      <c r="B49" s="52">
        <v>14.6</v>
      </c>
      <c r="C49" s="52">
        <v>12.7</v>
      </c>
      <c r="D49" s="49">
        <v>17</v>
      </c>
      <c r="E49" s="49">
        <f t="shared" si="5"/>
        <v>22.1</v>
      </c>
      <c r="F49" s="50">
        <f t="shared" si="6"/>
        <v>0.32266</v>
      </c>
      <c r="G49" s="51"/>
      <c r="H49" s="52"/>
      <c r="I49" s="52"/>
      <c r="J49" s="52"/>
      <c r="K49" s="52"/>
      <c r="L49" s="52"/>
    </row>
    <row r="50" spans="1:12" ht="13.5" customHeight="1">
      <c r="A50" s="147" t="s">
        <v>143</v>
      </c>
      <c r="B50" s="57"/>
      <c r="C50" s="378" t="s">
        <v>238</v>
      </c>
      <c r="D50" s="369"/>
      <c r="E50" s="369"/>
      <c r="F50" s="370"/>
      <c r="G50" s="54">
        <v>35</v>
      </c>
      <c r="H50" s="52">
        <v>5.34</v>
      </c>
      <c r="I50" s="52">
        <v>11.23</v>
      </c>
      <c r="J50" s="52">
        <v>35.1</v>
      </c>
      <c r="K50" s="52">
        <v>263</v>
      </c>
      <c r="L50" s="52">
        <v>1.23</v>
      </c>
    </row>
    <row r="51" spans="1:12">
      <c r="A51" s="368" t="s">
        <v>23</v>
      </c>
      <c r="B51" s="369"/>
      <c r="C51" s="369"/>
      <c r="D51" s="369"/>
      <c r="E51" s="369"/>
      <c r="F51" s="369"/>
      <c r="G51" s="369"/>
      <c r="H51" s="369"/>
      <c r="I51" s="369"/>
      <c r="J51" s="369"/>
      <c r="K51" s="369"/>
      <c r="L51" s="370"/>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203" t="s">
        <v>143</v>
      </c>
      <c r="B54" s="381">
        <v>200</v>
      </c>
      <c r="C54" s="382"/>
      <c r="D54" s="52"/>
      <c r="E54" s="52"/>
      <c r="F54" s="51"/>
      <c r="G54" s="62">
        <v>5</v>
      </c>
      <c r="H54" s="41"/>
      <c r="I54" s="41"/>
      <c r="J54" s="41"/>
      <c r="K54" s="41"/>
      <c r="L54" s="41"/>
    </row>
    <row r="55" spans="1:12">
      <c r="A55" s="53" t="s">
        <v>163</v>
      </c>
      <c r="B55" s="80">
        <v>80</v>
      </c>
      <c r="C55" s="80">
        <v>80</v>
      </c>
      <c r="D55" s="383"/>
      <c r="E55" s="384"/>
      <c r="F55" s="384"/>
      <c r="G55" s="385"/>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383"/>
      <c r="E57" s="384"/>
      <c r="F57" s="384"/>
      <c r="G57" s="385"/>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383" t="s">
        <v>133</v>
      </c>
      <c r="B59" s="384"/>
      <c r="C59" s="384"/>
      <c r="D59" s="385"/>
      <c r="E59" s="150"/>
      <c r="F59" s="51"/>
      <c r="G59" s="82">
        <f>G33+G42+G50+G54+F56+F58</f>
        <v>68</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A34:L34"/>
    <mergeCell ref="H2:L2"/>
    <mergeCell ref="A43:L43"/>
    <mergeCell ref="A51:L51"/>
    <mergeCell ref="A1:I1"/>
    <mergeCell ref="C50:F50"/>
    <mergeCell ref="B42:C42"/>
    <mergeCell ref="A19:L19"/>
    <mergeCell ref="G2:G3"/>
    <mergeCell ref="A21:L21"/>
    <mergeCell ref="A29:L29"/>
    <mergeCell ref="B33:C33"/>
    <mergeCell ref="C25:F25"/>
    <mergeCell ref="A5:L5"/>
    <mergeCell ref="A2:A3"/>
    <mergeCell ref="A28:D28"/>
    <mergeCell ref="D57:G57"/>
    <mergeCell ref="A59:D59"/>
    <mergeCell ref="D55:G55"/>
    <mergeCell ref="B54:C54"/>
    <mergeCell ref="J1:L1"/>
    <mergeCell ref="A17:L17"/>
    <mergeCell ref="B2:B3"/>
    <mergeCell ref="D2:D3"/>
    <mergeCell ref="C2:C3"/>
    <mergeCell ref="E2:E3"/>
    <mergeCell ref="A26:L26"/>
    <mergeCell ref="C14:F14"/>
    <mergeCell ref="A4:L4"/>
    <mergeCell ref="F2:F3"/>
    <mergeCell ref="A15:L15"/>
    <mergeCell ref="A30:L30"/>
  </mergeCells>
  <pageMargins left="0" right="0" top="0" bottom="0" header="0.31496062992125984" footer="0.31496062992125984"/>
  <pageSetup paperSize="9" fitToWidth="0" fitToHeight="0" orientation="landscape"/>
</worksheet>
</file>

<file path=xl/worksheets/sheet17.xml><?xml version="1.0" encoding="utf-8"?>
<worksheet xmlns="http://schemas.openxmlformats.org/spreadsheetml/2006/main" xmlns:r="http://schemas.openxmlformats.org/officeDocument/2006/relationships">
  <dimension ref="A1:M45"/>
  <sheetViews>
    <sheetView topLeftCell="A37" workbookViewId="0">
      <selection activeCell="A37" sqref="A1:XFD1048576"/>
    </sheetView>
  </sheetViews>
  <sheetFormatPr defaultColWidth="9.140625" defaultRowHeight="16.5"/>
  <cols>
    <col min="1" max="1" width="31.28515625" style="3"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0" width="0" style="85" hidden="1" customWidth="1"/>
    <col min="11" max="16384" width="9.140625" style="3"/>
  </cols>
  <sheetData>
    <row r="1" spans="1:10" ht="21" customHeight="1">
      <c r="A1" s="361" t="s">
        <v>114</v>
      </c>
      <c r="B1" s="361"/>
      <c r="C1" s="361"/>
      <c r="D1" s="361"/>
      <c r="E1" s="361"/>
      <c r="F1" s="361"/>
      <c r="G1" s="361"/>
      <c r="H1" s="361"/>
      <c r="I1" s="361"/>
    </row>
    <row r="2" spans="1:10" ht="25.5" customHeight="1">
      <c r="A2" s="132"/>
      <c r="B2" s="89"/>
      <c r="C2" s="393" t="s">
        <v>0</v>
      </c>
      <c r="D2" s="393"/>
      <c r="E2" s="393"/>
      <c r="F2" s="393"/>
      <c r="G2" s="393"/>
      <c r="H2" s="88"/>
      <c r="I2" s="6"/>
    </row>
    <row r="3" spans="1:10">
      <c r="A3" s="364" t="s">
        <v>1</v>
      </c>
      <c r="B3" s="395" t="s">
        <v>2</v>
      </c>
      <c r="C3" s="363" t="s">
        <v>3</v>
      </c>
      <c r="D3" s="394" t="s">
        <v>4</v>
      </c>
      <c r="E3" s="394" t="s">
        <v>5</v>
      </c>
      <c r="F3" s="398" t="s">
        <v>6</v>
      </c>
      <c r="G3" s="394" t="s">
        <v>7</v>
      </c>
      <c r="H3" s="362" t="s">
        <v>8</v>
      </c>
      <c r="I3" s="362" t="s">
        <v>9</v>
      </c>
    </row>
    <row r="4" spans="1:10">
      <c r="A4" s="364"/>
      <c r="B4" s="395"/>
      <c r="C4" s="363"/>
      <c r="D4" s="394"/>
      <c r="E4" s="394"/>
      <c r="F4" s="398"/>
      <c r="G4" s="394"/>
      <c r="H4" s="362"/>
      <c r="I4" s="362"/>
    </row>
    <row r="5" spans="1:10">
      <c r="A5" s="364"/>
      <c r="B5" s="90" t="s">
        <v>10</v>
      </c>
      <c r="C5" s="363"/>
      <c r="D5" s="91" t="s">
        <v>10</v>
      </c>
      <c r="E5" s="91" t="s">
        <v>10</v>
      </c>
      <c r="F5" s="92" t="s">
        <v>10</v>
      </c>
      <c r="G5" s="91" t="s">
        <v>11</v>
      </c>
      <c r="H5" s="362"/>
      <c r="I5" s="362"/>
    </row>
    <row r="6" spans="1:10" s="12" customFormat="1" ht="27.75" customHeight="1">
      <c r="A6" s="135" t="s">
        <v>116</v>
      </c>
      <c r="B6" s="242" t="s">
        <v>119</v>
      </c>
      <c r="C6" s="101">
        <v>19.96</v>
      </c>
      <c r="D6" s="101">
        <v>7.9</v>
      </c>
      <c r="E6" s="101">
        <v>7.2</v>
      </c>
      <c r="F6" s="101">
        <v>28.6</v>
      </c>
      <c r="G6" s="101">
        <v>210.6</v>
      </c>
      <c r="H6" s="96" t="s">
        <v>12</v>
      </c>
      <c r="I6" s="18" t="s">
        <v>117</v>
      </c>
      <c r="J6" s="133" t="s">
        <v>35</v>
      </c>
    </row>
    <row r="7" spans="1:10" ht="22.5" customHeight="1">
      <c r="A7" s="13" t="s">
        <v>262</v>
      </c>
      <c r="B7" s="14">
        <v>55</v>
      </c>
      <c r="C7" s="15">
        <v>12.17</v>
      </c>
      <c r="D7" s="14">
        <v>4</v>
      </c>
      <c r="E7" s="14">
        <v>18</v>
      </c>
      <c r="F7" s="14">
        <v>65</v>
      </c>
      <c r="G7" s="14">
        <v>122</v>
      </c>
      <c r="H7" s="17" t="s">
        <v>266</v>
      </c>
      <c r="I7" s="18"/>
      <c r="J7" s="3"/>
    </row>
    <row r="8" spans="1:10" ht="23.25" customHeight="1">
      <c r="A8" s="135" t="s">
        <v>16</v>
      </c>
      <c r="B8" s="18">
        <v>60</v>
      </c>
      <c r="C8" s="15">
        <v>4.7</v>
      </c>
      <c r="D8" s="15">
        <v>2.8</v>
      </c>
      <c r="E8" s="15">
        <v>0.8</v>
      </c>
      <c r="F8" s="15">
        <v>20</v>
      </c>
      <c r="G8" s="15">
        <v>105.6</v>
      </c>
      <c r="H8" s="96" t="s">
        <v>17</v>
      </c>
      <c r="I8" s="18">
        <v>125</v>
      </c>
      <c r="J8" s="85" t="s">
        <v>35</v>
      </c>
    </row>
    <row r="9" spans="1:10" ht="27.75" customHeight="1">
      <c r="A9" s="134" t="s">
        <v>79</v>
      </c>
      <c r="B9" s="242">
        <v>200</v>
      </c>
      <c r="C9" s="101">
        <v>19.079999999999998</v>
      </c>
      <c r="D9" s="101">
        <v>3.8</v>
      </c>
      <c r="E9" s="101">
        <v>3.5</v>
      </c>
      <c r="F9" s="101">
        <v>11.2</v>
      </c>
      <c r="G9" s="101">
        <v>91.2</v>
      </c>
      <c r="H9" s="96" t="s">
        <v>12</v>
      </c>
      <c r="I9" s="18" t="s">
        <v>80</v>
      </c>
      <c r="J9" s="85" t="s">
        <v>35</v>
      </c>
    </row>
    <row r="10" spans="1:10" s="2" customFormat="1" ht="24.75" customHeight="1">
      <c r="A10" s="134" t="s">
        <v>32</v>
      </c>
      <c r="B10" s="18">
        <v>20</v>
      </c>
      <c r="C10" s="15">
        <v>11.77</v>
      </c>
      <c r="D10" s="15">
        <v>5.12</v>
      </c>
      <c r="E10" s="15">
        <v>5.22</v>
      </c>
      <c r="F10" s="15">
        <v>0</v>
      </c>
      <c r="G10" s="15">
        <v>68.599999999999994</v>
      </c>
      <c r="H10" s="18" t="s">
        <v>12</v>
      </c>
      <c r="I10" s="18" t="s">
        <v>13</v>
      </c>
      <c r="J10" s="2" t="s">
        <v>34</v>
      </c>
    </row>
    <row r="11" spans="1:10" ht="23.25" customHeight="1">
      <c r="A11" s="157" t="s">
        <v>14</v>
      </c>
      <c r="B11" s="20">
        <v>10</v>
      </c>
      <c r="C11" s="15">
        <v>5.34</v>
      </c>
      <c r="D11" s="15">
        <v>0.1</v>
      </c>
      <c r="E11" s="15">
        <v>7.3</v>
      </c>
      <c r="F11" s="15">
        <v>0.1</v>
      </c>
      <c r="G11" s="15">
        <v>66.099999999999994</v>
      </c>
      <c r="H11" s="96" t="s">
        <v>12</v>
      </c>
      <c r="I11" s="18" t="s">
        <v>15</v>
      </c>
      <c r="J11" s="85" t="s">
        <v>34</v>
      </c>
    </row>
    <row r="12" spans="1:10" ht="18" customHeight="1">
      <c r="A12" s="137" t="s">
        <v>18</v>
      </c>
      <c r="B12" s="98"/>
      <c r="C12" s="98">
        <f>SUM(C6:C11)</f>
        <v>73.02000000000001</v>
      </c>
      <c r="D12" s="98">
        <f>SUM(D6:D11)</f>
        <v>23.720000000000002</v>
      </c>
      <c r="E12" s="98">
        <f>SUM(E6:E11)</f>
        <v>42.019999999999996</v>
      </c>
      <c r="F12" s="98">
        <f>SUM(F6:F11)</f>
        <v>124.89999999999999</v>
      </c>
      <c r="G12" s="98">
        <f>SUM(G6:G11)</f>
        <v>664.10000000000014</v>
      </c>
      <c r="H12" s="91"/>
      <c r="I12" s="99"/>
      <c r="J12" s="85" t="s">
        <v>35</v>
      </c>
    </row>
    <row r="13" spans="1:10" ht="21" customHeight="1">
      <c r="A13" s="392" t="s">
        <v>19</v>
      </c>
      <c r="B13" s="392"/>
      <c r="C13" s="392"/>
      <c r="D13" s="392"/>
      <c r="E13" s="392"/>
      <c r="F13" s="392"/>
      <c r="G13" s="392"/>
      <c r="H13" s="392"/>
      <c r="I13" s="392"/>
    </row>
    <row r="14" spans="1:10" s="8" customFormat="1" ht="31.5" customHeight="1">
      <c r="A14" s="100" t="s">
        <v>36</v>
      </c>
      <c r="B14" s="18">
        <v>60</v>
      </c>
      <c r="C14" s="15">
        <v>5</v>
      </c>
      <c r="D14" s="15">
        <v>1</v>
      </c>
      <c r="E14" s="15">
        <v>6.1</v>
      </c>
      <c r="F14" s="15">
        <v>5.8</v>
      </c>
      <c r="G14" s="15">
        <v>81.5</v>
      </c>
      <c r="H14" s="18" t="s">
        <v>12</v>
      </c>
      <c r="I14" s="18" t="s">
        <v>37</v>
      </c>
      <c r="J14" s="2" t="s">
        <v>35</v>
      </c>
    </row>
    <row r="15" spans="1:10" ht="36" customHeight="1">
      <c r="A15" s="100" t="s">
        <v>120</v>
      </c>
      <c r="B15" s="18">
        <v>250</v>
      </c>
      <c r="C15" s="15">
        <v>15</v>
      </c>
      <c r="D15" s="15">
        <v>2.86</v>
      </c>
      <c r="E15" s="15">
        <v>2.96</v>
      </c>
      <c r="F15" s="15">
        <v>13.84</v>
      </c>
      <c r="G15" s="15">
        <v>254</v>
      </c>
      <c r="H15" s="17" t="s">
        <v>75</v>
      </c>
      <c r="I15" s="18" t="s">
        <v>273</v>
      </c>
      <c r="J15" s="85" t="s">
        <v>35</v>
      </c>
    </row>
    <row r="16" spans="1:10" ht="34.5" customHeight="1">
      <c r="A16" s="95" t="s">
        <v>74</v>
      </c>
      <c r="B16" s="18">
        <v>110</v>
      </c>
      <c r="C16" s="18">
        <v>35</v>
      </c>
      <c r="D16" s="14">
        <v>4.9000000000000004</v>
      </c>
      <c r="E16" s="14">
        <v>4.78</v>
      </c>
      <c r="F16" s="14">
        <v>4.0199999999999996</v>
      </c>
      <c r="G16" s="14">
        <v>115</v>
      </c>
      <c r="H16" s="17" t="s">
        <v>75</v>
      </c>
      <c r="I16" s="18">
        <v>491</v>
      </c>
      <c r="J16" s="85" t="s">
        <v>40</v>
      </c>
    </row>
    <row r="17" spans="1:13" ht="22.5" customHeight="1">
      <c r="A17" s="95" t="s">
        <v>121</v>
      </c>
      <c r="B17" s="18">
        <v>150</v>
      </c>
      <c r="C17" s="15">
        <v>10</v>
      </c>
      <c r="D17" s="15">
        <v>8.1999999999999993</v>
      </c>
      <c r="E17" s="15">
        <v>6.9</v>
      </c>
      <c r="F17" s="15">
        <v>35.9</v>
      </c>
      <c r="G17" s="15">
        <v>238.9</v>
      </c>
      <c r="H17" s="18" t="s">
        <v>12</v>
      </c>
      <c r="I17" s="18" t="s">
        <v>122</v>
      </c>
      <c r="J17" s="85" t="s">
        <v>35</v>
      </c>
    </row>
    <row r="18" spans="1:13" ht="33">
      <c r="A18" s="100" t="s">
        <v>63</v>
      </c>
      <c r="B18" s="18">
        <v>200</v>
      </c>
      <c r="C18" s="15">
        <v>5</v>
      </c>
      <c r="D18" s="15">
        <v>0.3</v>
      </c>
      <c r="E18" s="15">
        <v>0</v>
      </c>
      <c r="F18" s="15">
        <v>7.48</v>
      </c>
      <c r="G18" s="15">
        <v>28.55</v>
      </c>
      <c r="H18" s="18" t="s">
        <v>12</v>
      </c>
      <c r="I18" s="18" t="s">
        <v>64</v>
      </c>
      <c r="J18" s="176"/>
      <c r="K18" s="22"/>
      <c r="L18" s="23"/>
      <c r="M18" s="24"/>
    </row>
    <row r="19" spans="1:13" ht="31.5" customHeight="1">
      <c r="A19" s="100" t="s">
        <v>25</v>
      </c>
      <c r="B19" s="18">
        <v>80</v>
      </c>
      <c r="C19" s="15">
        <v>1.5</v>
      </c>
      <c r="D19" s="15">
        <v>6.5</v>
      </c>
      <c r="E19" s="15">
        <v>0.8</v>
      </c>
      <c r="F19" s="15">
        <v>33.799999999999997</v>
      </c>
      <c r="G19" s="15">
        <v>177.6</v>
      </c>
      <c r="H19" s="34" t="s">
        <v>26</v>
      </c>
      <c r="I19" s="18">
        <v>13003</v>
      </c>
      <c r="J19" s="85" t="s">
        <v>35</v>
      </c>
    </row>
    <row r="20" spans="1:13" ht="29.25" customHeight="1">
      <c r="A20" s="100" t="s">
        <v>41</v>
      </c>
      <c r="B20" s="18">
        <v>30</v>
      </c>
      <c r="C20" s="15">
        <v>1.5</v>
      </c>
      <c r="D20" s="15">
        <v>2.4</v>
      </c>
      <c r="E20" s="15">
        <v>0.3</v>
      </c>
      <c r="F20" s="15">
        <v>14.6</v>
      </c>
      <c r="G20" s="15">
        <v>72.599999999999994</v>
      </c>
      <c r="H20" s="34" t="s">
        <v>26</v>
      </c>
      <c r="I20" s="18">
        <v>13002</v>
      </c>
      <c r="J20" s="85" t="s">
        <v>35</v>
      </c>
    </row>
    <row r="21" spans="1:13" ht="19.5" customHeight="1">
      <c r="A21" s="137" t="s">
        <v>27</v>
      </c>
      <c r="B21" s="90"/>
      <c r="C21" s="98">
        <f>SUM(C14:C20)</f>
        <v>73</v>
      </c>
      <c r="D21" s="98">
        <f>SUM(D14:D20)</f>
        <v>26.16</v>
      </c>
      <c r="E21" s="98">
        <f>SUM(E14:E20)</f>
        <v>21.840000000000003</v>
      </c>
      <c r="F21" s="98">
        <f>SUM(F14:F20)</f>
        <v>115.44</v>
      </c>
      <c r="G21" s="98">
        <f>SUM(G14:G20)</f>
        <v>968.15</v>
      </c>
      <c r="H21" s="91"/>
      <c r="I21" s="99"/>
    </row>
    <row r="22" spans="1:13">
      <c r="A22" s="140" t="s">
        <v>42</v>
      </c>
      <c r="B22" s="114"/>
      <c r="C22" s="114"/>
      <c r="D22" s="115">
        <f>D12+D21</f>
        <v>49.88</v>
      </c>
      <c r="E22" s="115">
        <f>E12+E21</f>
        <v>63.86</v>
      </c>
      <c r="F22" s="115">
        <f>F12+F21</f>
        <v>240.33999999999997</v>
      </c>
      <c r="G22" s="115">
        <f>G12+G21</f>
        <v>1632.25</v>
      </c>
      <c r="H22" s="114"/>
      <c r="I22" s="116"/>
      <c r="J22" s="114"/>
    </row>
    <row r="23" spans="1:13">
      <c r="A23" s="132"/>
      <c r="B23" s="87"/>
      <c r="C23" s="88"/>
      <c r="D23" s="88"/>
      <c r="E23" s="88"/>
      <c r="F23" s="88"/>
      <c r="G23" s="88"/>
      <c r="H23" s="88"/>
      <c r="I23" s="6"/>
    </row>
    <row r="24" spans="1:13">
      <c r="A24" s="402" t="s">
        <v>115</v>
      </c>
      <c r="B24" s="402"/>
      <c r="C24" s="402"/>
      <c r="D24" s="402"/>
      <c r="E24" s="402"/>
      <c r="F24" s="402"/>
      <c r="G24" s="402"/>
      <c r="H24" s="402"/>
      <c r="I24" s="402"/>
    </row>
    <row r="25" spans="1:13" ht="13.5" customHeight="1">
      <c r="A25" s="132"/>
      <c r="B25" s="89"/>
      <c r="C25" s="393" t="s">
        <v>0</v>
      </c>
      <c r="D25" s="393"/>
      <c r="E25" s="393"/>
      <c r="F25" s="393"/>
      <c r="G25" s="393"/>
      <c r="H25" s="88"/>
      <c r="I25" s="6"/>
    </row>
    <row r="26" spans="1:13" ht="10.5" customHeight="1">
      <c r="A26" s="364" t="s">
        <v>1</v>
      </c>
      <c r="B26" s="395" t="s">
        <v>2</v>
      </c>
      <c r="C26" s="363" t="s">
        <v>3</v>
      </c>
      <c r="D26" s="394" t="s">
        <v>4</v>
      </c>
      <c r="E26" s="394" t="s">
        <v>5</v>
      </c>
      <c r="F26" s="398" t="s">
        <v>6</v>
      </c>
      <c r="G26" s="394" t="s">
        <v>7</v>
      </c>
      <c r="H26" s="362" t="s">
        <v>8</v>
      </c>
      <c r="I26" s="362" t="s">
        <v>9</v>
      </c>
    </row>
    <row r="27" spans="1:13">
      <c r="A27" s="364"/>
      <c r="B27" s="395"/>
      <c r="C27" s="363"/>
      <c r="D27" s="394"/>
      <c r="E27" s="394"/>
      <c r="F27" s="398"/>
      <c r="G27" s="394"/>
      <c r="H27" s="362"/>
      <c r="I27" s="362"/>
    </row>
    <row r="28" spans="1:13">
      <c r="A28" s="364"/>
      <c r="B28" s="90" t="s">
        <v>10</v>
      </c>
      <c r="C28" s="363"/>
      <c r="D28" s="91" t="s">
        <v>10</v>
      </c>
      <c r="E28" s="91" t="s">
        <v>10</v>
      </c>
      <c r="F28" s="92" t="s">
        <v>10</v>
      </c>
      <c r="G28" s="91" t="s">
        <v>11</v>
      </c>
      <c r="H28" s="362"/>
      <c r="I28" s="362"/>
    </row>
    <row r="29" spans="1:13">
      <c r="A29" s="135" t="str">
        <f>A6</f>
        <v>Макароны отварные с сыром</v>
      </c>
      <c r="B29" s="242" t="s">
        <v>118</v>
      </c>
      <c r="C29" s="101">
        <f>C6</f>
        <v>19.96</v>
      </c>
      <c r="D29" s="101">
        <v>8.1</v>
      </c>
      <c r="E29" s="101">
        <v>7.9</v>
      </c>
      <c r="F29" s="101">
        <v>31</v>
      </c>
      <c r="G29" s="101">
        <v>250.7</v>
      </c>
      <c r="H29" s="96" t="s">
        <v>12</v>
      </c>
      <c r="I29" s="18" t="s">
        <v>117</v>
      </c>
      <c r="J29" s="133" t="s">
        <v>33</v>
      </c>
    </row>
    <row r="30" spans="1:13" ht="22.5" customHeight="1">
      <c r="A30" s="13" t="s">
        <v>262</v>
      </c>
      <c r="B30" s="14">
        <v>55</v>
      </c>
      <c r="C30" s="15">
        <v>12.17</v>
      </c>
      <c r="D30" s="14">
        <v>4</v>
      </c>
      <c r="E30" s="14">
        <v>18</v>
      </c>
      <c r="F30" s="14">
        <v>65</v>
      </c>
      <c r="G30" s="14">
        <v>122</v>
      </c>
      <c r="H30" s="17" t="s">
        <v>266</v>
      </c>
      <c r="I30" s="18"/>
      <c r="J30" s="3"/>
    </row>
    <row r="31" spans="1:13" ht="23.25" customHeight="1">
      <c r="A31" s="135" t="str">
        <f>A8</f>
        <v>Батон нарезной</v>
      </c>
      <c r="B31" s="18">
        <v>40</v>
      </c>
      <c r="C31" s="101">
        <f>C8</f>
        <v>4.7</v>
      </c>
      <c r="D31" s="15">
        <v>2.8</v>
      </c>
      <c r="E31" s="15">
        <v>0.8</v>
      </c>
      <c r="F31" s="15">
        <v>20</v>
      </c>
      <c r="G31" s="15">
        <v>105.6</v>
      </c>
      <c r="H31" s="96" t="s">
        <v>17</v>
      </c>
      <c r="I31" s="18">
        <v>125</v>
      </c>
      <c r="J31" s="85" t="s">
        <v>35</v>
      </c>
    </row>
    <row r="32" spans="1:13" ht="24" customHeight="1">
      <c r="A32" s="135" t="str">
        <f>A9</f>
        <v>Кофейный напиток с молоком</v>
      </c>
      <c r="B32" s="242">
        <v>200</v>
      </c>
      <c r="C32" s="101">
        <f>C9</f>
        <v>19.079999999999998</v>
      </c>
      <c r="D32" s="101">
        <v>3.8</v>
      </c>
      <c r="E32" s="101">
        <v>3.5</v>
      </c>
      <c r="F32" s="101">
        <v>11.2</v>
      </c>
      <c r="G32" s="101">
        <v>91.2</v>
      </c>
      <c r="H32" s="96" t="s">
        <v>12</v>
      </c>
      <c r="I32" s="18" t="s">
        <v>80</v>
      </c>
      <c r="J32" s="85" t="s">
        <v>35</v>
      </c>
    </row>
    <row r="33" spans="1:13" ht="27.75" customHeight="1">
      <c r="A33" s="135" t="str">
        <f>A10</f>
        <v>Сыр твердых сортов в нарезке</v>
      </c>
      <c r="B33" s="242">
        <v>20</v>
      </c>
      <c r="C33" s="101">
        <f>C10</f>
        <v>11.77</v>
      </c>
      <c r="D33" s="15">
        <v>5.12</v>
      </c>
      <c r="E33" s="15">
        <v>5.22</v>
      </c>
      <c r="F33" s="15">
        <v>0</v>
      </c>
      <c r="G33" s="15">
        <v>68.599999999999994</v>
      </c>
      <c r="H33" s="18" t="s">
        <v>12</v>
      </c>
      <c r="I33" s="18" t="s">
        <v>13</v>
      </c>
    </row>
    <row r="34" spans="1:13" ht="21" customHeight="1">
      <c r="A34" s="135" t="str">
        <f>A11</f>
        <v>Масло сливочное(порциями)</v>
      </c>
      <c r="B34" s="18">
        <v>10</v>
      </c>
      <c r="C34" s="101">
        <f>C11</f>
        <v>5.34</v>
      </c>
      <c r="D34" s="15">
        <v>0.1</v>
      </c>
      <c r="E34" s="15">
        <v>7.3</v>
      </c>
      <c r="F34" s="15">
        <v>0.1</v>
      </c>
      <c r="G34" s="15">
        <v>66.099999999999994</v>
      </c>
      <c r="H34" s="96" t="s">
        <v>12</v>
      </c>
      <c r="I34" s="18" t="s">
        <v>15</v>
      </c>
      <c r="J34" s="85" t="s">
        <v>35</v>
      </c>
    </row>
    <row r="35" spans="1:13" ht="21.75" customHeight="1">
      <c r="A35" s="137" t="s">
        <v>18</v>
      </c>
      <c r="B35" s="98"/>
      <c r="C35" s="98">
        <f>SUM(C29:C34)</f>
        <v>73.02000000000001</v>
      </c>
      <c r="D35" s="98">
        <f>SUM(D29:D34)</f>
        <v>23.92</v>
      </c>
      <c r="E35" s="98">
        <f>SUM(E29:E34)</f>
        <v>42.72</v>
      </c>
      <c r="F35" s="98">
        <f>SUM(F29:F34)</f>
        <v>127.3</v>
      </c>
      <c r="G35" s="98">
        <f>SUM(G29:G34)</f>
        <v>704.2</v>
      </c>
      <c r="H35" s="91"/>
      <c r="I35" s="99"/>
      <c r="J35" s="85" t="s">
        <v>35</v>
      </c>
    </row>
    <row r="36" spans="1:13" ht="18" customHeight="1">
      <c r="A36" s="392" t="s">
        <v>19</v>
      </c>
      <c r="B36" s="392"/>
      <c r="C36" s="392"/>
      <c r="D36" s="392"/>
      <c r="E36" s="392"/>
      <c r="F36" s="392"/>
      <c r="G36" s="392"/>
      <c r="H36" s="392"/>
      <c r="I36" s="392"/>
    </row>
    <row r="37" spans="1:13" ht="30.75" customHeight="1">
      <c r="A37" s="154" t="s">
        <v>36</v>
      </c>
      <c r="B37" s="18">
        <v>100</v>
      </c>
      <c r="C37" s="15">
        <f t="shared" ref="C37:C43" si="0">C14</f>
        <v>5</v>
      </c>
      <c r="D37" s="15">
        <v>1.66</v>
      </c>
      <c r="E37" s="15">
        <v>10.130000000000001</v>
      </c>
      <c r="F37" s="15">
        <v>9.6300000000000008</v>
      </c>
      <c r="G37" s="15">
        <v>135.29</v>
      </c>
      <c r="H37" s="18" t="s">
        <v>12</v>
      </c>
      <c r="I37" s="18" t="s">
        <v>37</v>
      </c>
      <c r="J37" s="2" t="s">
        <v>35</v>
      </c>
    </row>
    <row r="38" spans="1:13" ht="38.25" customHeight="1">
      <c r="A38" s="154" t="s">
        <v>120</v>
      </c>
      <c r="B38" s="18">
        <v>300</v>
      </c>
      <c r="C38" s="15">
        <f t="shared" si="0"/>
        <v>15</v>
      </c>
      <c r="D38" s="15">
        <v>4</v>
      </c>
      <c r="E38" s="15">
        <v>4.1500000000000004</v>
      </c>
      <c r="F38" s="15">
        <v>19.37</v>
      </c>
      <c r="G38" s="15">
        <v>356</v>
      </c>
      <c r="H38" s="17" t="s">
        <v>75</v>
      </c>
      <c r="I38" s="18" t="s">
        <v>273</v>
      </c>
      <c r="J38" s="85" t="s">
        <v>35</v>
      </c>
    </row>
    <row r="39" spans="1:13" ht="39" customHeight="1">
      <c r="A39" s="134" t="s">
        <v>74</v>
      </c>
      <c r="B39" s="18">
        <v>130</v>
      </c>
      <c r="C39" s="15">
        <f t="shared" si="0"/>
        <v>35</v>
      </c>
      <c r="D39" s="14">
        <v>5.79</v>
      </c>
      <c r="E39" s="14">
        <v>5.65</v>
      </c>
      <c r="F39" s="14">
        <v>4.75</v>
      </c>
      <c r="G39" s="14">
        <v>136</v>
      </c>
      <c r="H39" s="17" t="s">
        <v>75</v>
      </c>
      <c r="I39" s="18">
        <v>491</v>
      </c>
      <c r="J39" s="85" t="s">
        <v>40</v>
      </c>
    </row>
    <row r="40" spans="1:13" ht="26.25" customHeight="1">
      <c r="A40" s="134" t="s">
        <v>121</v>
      </c>
      <c r="B40" s="96">
        <v>180</v>
      </c>
      <c r="C40" s="15">
        <f t="shared" si="0"/>
        <v>10</v>
      </c>
      <c r="D40" s="101">
        <v>9.9</v>
      </c>
      <c r="E40" s="101">
        <v>8.3699999999999992</v>
      </c>
      <c r="F40" s="101">
        <v>43.11</v>
      </c>
      <c r="G40" s="101">
        <v>286.64999999999998</v>
      </c>
      <c r="H40" s="96" t="s">
        <v>12</v>
      </c>
      <c r="I40" s="18" t="s">
        <v>122</v>
      </c>
      <c r="J40" s="85" t="s">
        <v>35</v>
      </c>
    </row>
    <row r="41" spans="1:13" ht="33">
      <c r="A41" s="21" t="s">
        <v>63</v>
      </c>
      <c r="B41" s="96">
        <v>200</v>
      </c>
      <c r="C41" s="15">
        <f t="shared" si="0"/>
        <v>5</v>
      </c>
      <c r="D41" s="101">
        <v>0.3</v>
      </c>
      <c r="E41" s="101">
        <v>0</v>
      </c>
      <c r="F41" s="101">
        <v>7.48</v>
      </c>
      <c r="G41" s="101">
        <v>28.55</v>
      </c>
      <c r="H41" s="96" t="s">
        <v>12</v>
      </c>
      <c r="I41" s="18" t="s">
        <v>64</v>
      </c>
      <c r="J41" s="176"/>
      <c r="K41" s="22"/>
      <c r="L41" s="23"/>
      <c r="M41" s="24"/>
    </row>
    <row r="42" spans="1:13" ht="31.5" customHeight="1">
      <c r="A42" s="21" t="s">
        <v>25</v>
      </c>
      <c r="B42" s="96">
        <v>80</v>
      </c>
      <c r="C42" s="15">
        <f t="shared" si="0"/>
        <v>1.5</v>
      </c>
      <c r="D42" s="101">
        <v>6.5</v>
      </c>
      <c r="E42" s="101">
        <v>0.8</v>
      </c>
      <c r="F42" s="101">
        <v>33.799999999999997</v>
      </c>
      <c r="G42" s="101">
        <v>177.6</v>
      </c>
      <c r="H42" s="107" t="s">
        <v>26</v>
      </c>
      <c r="I42" s="18">
        <v>13003</v>
      </c>
      <c r="J42" s="85" t="s">
        <v>35</v>
      </c>
    </row>
    <row r="43" spans="1:13" ht="29.25" customHeight="1">
      <c r="A43" s="139" t="s">
        <v>41</v>
      </c>
      <c r="B43" s="96">
        <v>30</v>
      </c>
      <c r="C43" s="15">
        <f t="shared" si="0"/>
        <v>1.5</v>
      </c>
      <c r="D43" s="101">
        <v>2.4</v>
      </c>
      <c r="E43" s="101">
        <v>0.3</v>
      </c>
      <c r="F43" s="101">
        <v>14.6</v>
      </c>
      <c r="G43" s="101">
        <v>72.599999999999994</v>
      </c>
      <c r="H43" s="107" t="s">
        <v>26</v>
      </c>
      <c r="I43" s="18">
        <v>13002</v>
      </c>
      <c r="J43" s="85" t="s">
        <v>35</v>
      </c>
    </row>
    <row r="44" spans="1:13" ht="21.75" customHeight="1">
      <c r="A44" s="137" t="s">
        <v>27</v>
      </c>
      <c r="B44" s="90"/>
      <c r="C44" s="98">
        <f>SUM(C37:C43)</f>
        <v>73</v>
      </c>
      <c r="D44" s="98">
        <f>SUM(D37:D43)</f>
        <v>30.55</v>
      </c>
      <c r="E44" s="98">
        <f>SUM(E37:E43)</f>
        <v>29.4</v>
      </c>
      <c r="F44" s="98">
        <f>SUM(F37:F43)</f>
        <v>132.74</v>
      </c>
      <c r="G44" s="98">
        <f>SUM(G37:G43)</f>
        <v>1192.6899999999998</v>
      </c>
      <c r="H44" s="91"/>
      <c r="I44" s="99"/>
    </row>
    <row r="45" spans="1:13" ht="21.75" customHeight="1">
      <c r="A45" s="140" t="s">
        <v>42</v>
      </c>
      <c r="B45" s="114"/>
      <c r="C45" s="115">
        <f>C35+C44</f>
        <v>146.02000000000001</v>
      </c>
      <c r="D45" s="115">
        <f>D35+D44</f>
        <v>54.47</v>
      </c>
      <c r="E45" s="115">
        <f>E35+E44</f>
        <v>72.12</v>
      </c>
      <c r="F45" s="115">
        <f>F35+F44</f>
        <v>260.04000000000002</v>
      </c>
      <c r="G45" s="115">
        <f>G35+G44</f>
        <v>1896.8899999999999</v>
      </c>
      <c r="H45" s="114"/>
      <c r="I45" s="116"/>
      <c r="J45" s="114"/>
    </row>
  </sheetData>
  <mergeCells count="24">
    <mergeCell ref="A36:I36"/>
    <mergeCell ref="C25:G25"/>
    <mergeCell ref="A13:I13"/>
    <mergeCell ref="C2:G2"/>
    <mergeCell ref="A24:I24"/>
    <mergeCell ref="H26:H28"/>
    <mergeCell ref="I26:I28"/>
    <mergeCell ref="A26:A28"/>
    <mergeCell ref="G26:G27"/>
    <mergeCell ref="C26:C28"/>
    <mergeCell ref="B26:B27"/>
    <mergeCell ref="E26:E27"/>
    <mergeCell ref="D26:D27"/>
    <mergeCell ref="F26:F27"/>
    <mergeCell ref="A1:I1"/>
    <mergeCell ref="G3:G4"/>
    <mergeCell ref="C3:C5"/>
    <mergeCell ref="I3:I5"/>
    <mergeCell ref="B3:B4"/>
    <mergeCell ref="A3:A5"/>
    <mergeCell ref="E3:E4"/>
    <mergeCell ref="D3:D4"/>
    <mergeCell ref="F3:F4"/>
    <mergeCell ref="H3:H5"/>
  </mergeCells>
  <pageMargins left="0.19685039370078741" right="0.19685039370078741" top="0.55118110236220474" bottom="0" header="0.31496062992125984" footer="0.31496062992125984"/>
  <pageSetup paperSize="9" fitToWidth="0" fitToHeight="0" orientation="landscape"/>
</worksheet>
</file>

<file path=xl/worksheets/sheet18.xml><?xml version="1.0" encoding="utf-8"?>
<worksheet xmlns="http://schemas.openxmlformats.org/spreadsheetml/2006/main" xmlns:r="http://schemas.openxmlformats.org/officeDocument/2006/relationships">
  <dimension ref="A1:L7843"/>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367" t="s">
        <v>256</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257</v>
      </c>
      <c r="B4" s="387"/>
      <c r="C4" s="387"/>
      <c r="D4" s="387"/>
      <c r="E4" s="387"/>
      <c r="F4" s="387"/>
      <c r="G4" s="387"/>
      <c r="H4" s="387"/>
      <c r="I4" s="387"/>
      <c r="J4" s="387"/>
      <c r="K4" s="387"/>
      <c r="L4" s="387"/>
    </row>
    <row r="5" spans="1:12" ht="13.5" customHeight="1">
      <c r="A5" s="368" t="s">
        <v>116</v>
      </c>
      <c r="B5" s="369"/>
      <c r="C5" s="369"/>
      <c r="D5" s="369"/>
      <c r="E5" s="369"/>
      <c r="F5" s="369"/>
      <c r="G5" s="369"/>
      <c r="H5" s="369"/>
      <c r="I5" s="369"/>
      <c r="J5" s="369"/>
      <c r="K5" s="369"/>
      <c r="L5" s="370"/>
    </row>
    <row r="6" spans="1:12" ht="15.75" customHeight="1">
      <c r="A6" s="146" t="s">
        <v>239</v>
      </c>
      <c r="B6" s="126">
        <v>68</v>
      </c>
      <c r="C6" s="126">
        <v>68</v>
      </c>
      <c r="D6" s="49">
        <v>44</v>
      </c>
      <c r="E6" s="49">
        <f>D6/100*33.3+D6</f>
        <v>58.652000000000001</v>
      </c>
      <c r="F6" s="50">
        <f>(B6*E6)/1000</f>
        <v>3.9883360000000003</v>
      </c>
      <c r="G6" s="51"/>
      <c r="H6" s="52"/>
      <c r="I6" s="52"/>
      <c r="J6" s="52"/>
      <c r="K6" s="52"/>
      <c r="L6" s="52"/>
    </row>
    <row r="7" spans="1:12" ht="15" customHeight="1">
      <c r="A7" s="146" t="s">
        <v>240</v>
      </c>
      <c r="B7" s="126">
        <v>9</v>
      </c>
      <c r="C7" s="126">
        <v>9</v>
      </c>
      <c r="D7" s="49">
        <v>395.5</v>
      </c>
      <c r="E7" s="49">
        <f>D7/100*30+D7</f>
        <v>514.15</v>
      </c>
      <c r="F7" s="50">
        <f>(B7*E7)/1000</f>
        <v>4.6273499999999999</v>
      </c>
      <c r="G7" s="51"/>
      <c r="H7" s="52"/>
      <c r="I7" s="52"/>
      <c r="J7" s="52"/>
      <c r="K7" s="52"/>
      <c r="L7" s="52"/>
    </row>
    <row r="8" spans="1:12" ht="13.9" customHeight="1">
      <c r="A8" s="146" t="s">
        <v>158</v>
      </c>
      <c r="B8" s="126">
        <v>0.7</v>
      </c>
      <c r="C8" s="126">
        <v>0.7</v>
      </c>
      <c r="D8" s="49">
        <v>17</v>
      </c>
      <c r="E8" s="49">
        <f>D8/100*30+D8</f>
        <v>22.1</v>
      </c>
      <c r="F8" s="50">
        <f>(B8*E8)/1000</f>
        <v>1.5470000000000001E-2</v>
      </c>
      <c r="G8" s="51"/>
      <c r="H8" s="52"/>
      <c r="I8" s="52"/>
      <c r="J8" s="52"/>
      <c r="K8" s="52"/>
      <c r="L8" s="52"/>
    </row>
    <row r="9" spans="1:12" ht="13.9" customHeight="1">
      <c r="A9" s="243" t="s">
        <v>145</v>
      </c>
      <c r="B9" s="244">
        <v>21</v>
      </c>
      <c r="C9" s="126">
        <v>20</v>
      </c>
      <c r="D9" s="49">
        <v>415</v>
      </c>
      <c r="E9" s="49">
        <f>D9/100*30+D9</f>
        <v>539.5</v>
      </c>
      <c r="F9" s="50">
        <f>(B9*E9)/1000</f>
        <v>11.329499999999999</v>
      </c>
      <c r="G9" s="51"/>
      <c r="H9" s="52"/>
      <c r="I9" s="52"/>
      <c r="J9" s="52"/>
      <c r="K9" s="52"/>
      <c r="L9" s="52"/>
    </row>
    <row r="10" spans="1:12" ht="13.5" customHeight="1">
      <c r="A10" s="147" t="s">
        <v>143</v>
      </c>
      <c r="B10" s="57"/>
      <c r="C10" s="378" t="s">
        <v>241</v>
      </c>
      <c r="D10" s="379"/>
      <c r="E10" s="379"/>
      <c r="F10" s="380"/>
      <c r="G10" s="54">
        <f>F6+F7+F8+F9</f>
        <v>19.960656</v>
      </c>
      <c r="H10" s="52">
        <v>5.34</v>
      </c>
      <c r="I10" s="52">
        <v>11.23</v>
      </c>
      <c r="J10" s="52">
        <v>35.1</v>
      </c>
      <c r="K10" s="52">
        <v>263</v>
      </c>
      <c r="L10" s="52">
        <v>1.23</v>
      </c>
    </row>
    <row r="11" spans="1:12" s="55" customFormat="1" ht="19.5" customHeight="1">
      <c r="A11" s="371" t="s">
        <v>149</v>
      </c>
      <c r="B11" s="371"/>
      <c r="C11" s="371"/>
      <c r="D11" s="371"/>
      <c r="E11" s="371"/>
      <c r="F11" s="371"/>
      <c r="G11" s="371"/>
      <c r="H11" s="371"/>
      <c r="I11" s="371"/>
      <c r="J11" s="371"/>
      <c r="K11" s="371"/>
      <c r="L11" s="371"/>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371" t="s">
        <v>144</v>
      </c>
      <c r="B13" s="371"/>
      <c r="C13" s="371"/>
      <c r="D13" s="371"/>
      <c r="E13" s="371"/>
      <c r="F13" s="371"/>
      <c r="G13" s="371"/>
      <c r="H13" s="371"/>
      <c r="I13" s="371"/>
      <c r="J13" s="371"/>
      <c r="K13" s="371"/>
      <c r="L13" s="371"/>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368" t="s">
        <v>199</v>
      </c>
      <c r="B15" s="369"/>
      <c r="C15" s="369"/>
      <c r="D15" s="369"/>
      <c r="E15" s="369"/>
      <c r="F15" s="369"/>
      <c r="G15" s="369"/>
      <c r="H15" s="369"/>
      <c r="I15" s="369"/>
      <c r="J15" s="369"/>
      <c r="K15" s="369"/>
      <c r="L15" s="370"/>
    </row>
    <row r="16" spans="1:12" ht="16.5" customHeight="1">
      <c r="A16" s="121" t="s">
        <v>140</v>
      </c>
      <c r="B16" s="52">
        <v>200</v>
      </c>
      <c r="C16" s="202">
        <v>200</v>
      </c>
      <c r="D16" s="123">
        <v>62</v>
      </c>
      <c r="E16" s="49">
        <f>D16/100*35+D16</f>
        <v>83.7</v>
      </c>
      <c r="F16" s="50">
        <f>(B16*E16)/1000</f>
        <v>16.739999999999998</v>
      </c>
      <c r="G16" s="51"/>
      <c r="H16" s="52"/>
      <c r="I16" s="52"/>
      <c r="J16" s="52"/>
      <c r="K16" s="52"/>
      <c r="L16" s="52"/>
    </row>
    <row r="17" spans="1:12" ht="14.25" customHeight="1">
      <c r="A17" s="121" t="s">
        <v>141</v>
      </c>
      <c r="B17" s="52">
        <v>7</v>
      </c>
      <c r="C17" s="202">
        <v>7</v>
      </c>
      <c r="D17" s="123">
        <v>55</v>
      </c>
      <c r="E17" s="49">
        <f>D17/100*35+D17</f>
        <v>74.25</v>
      </c>
      <c r="F17" s="50">
        <f>(B17*E17)/1000</f>
        <v>0.51975000000000005</v>
      </c>
      <c r="G17" s="62"/>
      <c r="H17" s="52">
        <v>7.0000000000000007E-2</v>
      </c>
      <c r="I17" s="52">
        <v>0.02</v>
      </c>
      <c r="J17" s="52">
        <v>15</v>
      </c>
      <c r="K17" s="52">
        <v>60</v>
      </c>
      <c r="L17" s="52"/>
    </row>
    <row r="18" spans="1:12" ht="14.25" customHeight="1">
      <c r="A18" s="121" t="s">
        <v>200</v>
      </c>
      <c r="B18" s="52">
        <v>5</v>
      </c>
      <c r="C18" s="202">
        <v>5</v>
      </c>
      <c r="D18" s="123">
        <v>270</v>
      </c>
      <c r="E18" s="49">
        <f>D18/100*35+D18</f>
        <v>364.5</v>
      </c>
      <c r="F18" s="50">
        <f>(B18*E18)/1000</f>
        <v>1.8225</v>
      </c>
      <c r="G18" s="62"/>
      <c r="H18" s="52"/>
      <c r="I18" s="52"/>
      <c r="J18" s="52"/>
      <c r="K18" s="52"/>
      <c r="L18" s="52"/>
    </row>
    <row r="19" spans="1:12" ht="13.5" customHeight="1">
      <c r="A19" s="53" t="s">
        <v>143</v>
      </c>
      <c r="B19" s="47"/>
      <c r="C19" s="368">
        <v>200</v>
      </c>
      <c r="D19" s="369"/>
      <c r="E19" s="369"/>
      <c r="F19" s="370"/>
      <c r="G19" s="54">
        <f>F16+F17+F18</f>
        <v>19.082249999999998</v>
      </c>
      <c r="H19" s="52">
        <v>5.34</v>
      </c>
      <c r="I19" s="52">
        <v>11.23</v>
      </c>
      <c r="J19" s="52">
        <v>35.1</v>
      </c>
      <c r="K19" s="52">
        <v>263</v>
      </c>
      <c r="L19" s="52">
        <v>1.23</v>
      </c>
    </row>
    <row r="20" spans="1:12" s="63" customFormat="1" ht="15.75" customHeight="1">
      <c r="A20" s="368" t="s">
        <v>262</v>
      </c>
      <c r="B20" s="369"/>
      <c r="C20" s="369"/>
      <c r="D20" s="369"/>
      <c r="E20" s="369"/>
      <c r="F20" s="369"/>
      <c r="G20" s="369"/>
      <c r="H20" s="369"/>
      <c r="I20" s="369"/>
      <c r="J20" s="369"/>
      <c r="K20" s="369"/>
      <c r="L20" s="370"/>
    </row>
    <row r="21" spans="1:12" ht="18.75" customHeight="1">
      <c r="A21" s="46" t="s">
        <v>263</v>
      </c>
      <c r="B21" s="47">
        <v>55</v>
      </c>
      <c r="C21" s="48">
        <v>55</v>
      </c>
      <c r="D21" s="49">
        <v>164</v>
      </c>
      <c r="E21" s="50">
        <f>D21/100*35+D21</f>
        <v>221.4</v>
      </c>
      <c r="F21" s="50">
        <f>(B21*E21)/1000</f>
        <v>12.177</v>
      </c>
      <c r="G21" s="62">
        <f>F21</f>
        <v>12.177</v>
      </c>
      <c r="H21" s="52">
        <v>4.32</v>
      </c>
      <c r="I21" s="52">
        <v>3.2</v>
      </c>
      <c r="J21" s="52">
        <v>30.6</v>
      </c>
      <c r="K21" s="52">
        <v>19</v>
      </c>
      <c r="L21" s="52"/>
    </row>
    <row r="22" spans="1:12" s="63" customFormat="1" ht="16.5" customHeight="1">
      <c r="A22" s="368" t="s">
        <v>16</v>
      </c>
      <c r="B22" s="369"/>
      <c r="C22" s="369"/>
      <c r="D22" s="369"/>
      <c r="E22" s="369"/>
      <c r="F22" s="369"/>
      <c r="G22" s="369"/>
      <c r="H22" s="369"/>
      <c r="I22" s="369"/>
      <c r="J22" s="369"/>
      <c r="K22" s="369"/>
      <c r="L22" s="370"/>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ht="17.25" customHeight="1">
      <c r="A24" s="389"/>
      <c r="B24" s="390"/>
      <c r="C24" s="390"/>
      <c r="D24" s="391"/>
      <c r="E24" s="65"/>
      <c r="F24" s="62"/>
      <c r="G24" s="62">
        <f>G10+G12+G14+G19+G23+G21</f>
        <v>73.022406000000004</v>
      </c>
      <c r="H24" s="62">
        <f>H10+H12+H14+H19+H23</f>
        <v>27.96</v>
      </c>
      <c r="I24" s="62">
        <f>I10+I12+I14+I19+I23</f>
        <v>35.260000000000005</v>
      </c>
      <c r="J24" s="62">
        <f>J10+J12+J14+J19+J23</f>
        <v>123.2</v>
      </c>
      <c r="K24" s="62">
        <f>K10+K12+K14+K19+K23</f>
        <v>916</v>
      </c>
      <c r="L24" s="62">
        <f>L10+L12+L14+L19+L23</f>
        <v>2.74</v>
      </c>
    </row>
    <row r="25" spans="1:12" ht="16.5" customHeight="1">
      <c r="A25" s="373" t="s">
        <v>154</v>
      </c>
      <c r="B25" s="374"/>
      <c r="C25" s="374"/>
      <c r="D25" s="374"/>
      <c r="E25" s="374"/>
      <c r="F25" s="374"/>
      <c r="G25" s="374"/>
      <c r="H25" s="374"/>
      <c r="I25" s="374"/>
      <c r="J25" s="374"/>
      <c r="K25" s="374"/>
      <c r="L25" s="374"/>
    </row>
    <row r="26" spans="1:12" s="66" customFormat="1">
      <c r="A26" s="368" t="s">
        <v>36</v>
      </c>
      <c r="B26" s="369"/>
      <c r="C26" s="369"/>
      <c r="D26" s="369"/>
      <c r="E26" s="369"/>
      <c r="F26" s="369"/>
      <c r="G26" s="369"/>
      <c r="H26" s="369"/>
      <c r="I26" s="369"/>
      <c r="J26" s="369"/>
      <c r="K26" s="369"/>
      <c r="L26" s="370"/>
    </row>
    <row r="27" spans="1:12" s="66" customFormat="1">
      <c r="A27" s="67" t="s">
        <v>165</v>
      </c>
      <c r="B27" s="52">
        <v>63</v>
      </c>
      <c r="C27" s="52">
        <v>50.4</v>
      </c>
      <c r="D27" s="150">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161" t="s">
        <v>143</v>
      </c>
      <c r="B33" s="376" t="s">
        <v>186</v>
      </c>
      <c r="C33" s="377"/>
      <c r="D33" s="52"/>
      <c r="E33" s="52"/>
      <c r="F33" s="51"/>
      <c r="G33" s="62">
        <v>10</v>
      </c>
      <c r="H33" s="41"/>
      <c r="I33" s="41"/>
      <c r="J33" s="41"/>
      <c r="K33" s="41"/>
      <c r="L33" s="41"/>
    </row>
    <row r="34" spans="1:12" ht="15.75" customHeight="1">
      <c r="A34" s="368" t="s">
        <v>242</v>
      </c>
      <c r="B34" s="369"/>
      <c r="C34" s="369"/>
      <c r="D34" s="369"/>
      <c r="E34" s="369"/>
      <c r="F34" s="369"/>
      <c r="G34" s="369"/>
      <c r="H34" s="369"/>
      <c r="I34" s="369"/>
      <c r="J34" s="369"/>
      <c r="K34" s="369"/>
      <c r="L34" s="370"/>
    </row>
    <row r="35" spans="1:12" s="245" customFormat="1">
      <c r="A35" s="191" t="s">
        <v>159</v>
      </c>
      <c r="B35" s="192">
        <v>50</v>
      </c>
      <c r="C35" s="192">
        <v>36</v>
      </c>
      <c r="D35" s="193">
        <v>45</v>
      </c>
      <c r="E35" s="193">
        <f>D35/100*35+D35</f>
        <v>60.75</v>
      </c>
      <c r="F35" s="194">
        <f t="shared" ref="F35:F42" si="2">(B35*E35)/1000</f>
        <v>3.0375000000000001</v>
      </c>
      <c r="G35" s="194"/>
      <c r="H35" s="246"/>
      <c r="I35" s="246"/>
      <c r="J35" s="246"/>
      <c r="K35" s="246"/>
      <c r="L35" s="246"/>
    </row>
    <row r="36" spans="1:12" s="245" customFormat="1">
      <c r="A36" s="191" t="s">
        <v>243</v>
      </c>
      <c r="B36" s="192">
        <v>5</v>
      </c>
      <c r="C36" s="192">
        <v>5</v>
      </c>
      <c r="D36" s="193">
        <v>49</v>
      </c>
      <c r="E36" s="193">
        <f t="shared" ref="E36:E42" si="3">D36/100*35+D36</f>
        <v>66.150000000000006</v>
      </c>
      <c r="F36" s="194">
        <f t="shared" si="2"/>
        <v>0.33074999999999999</v>
      </c>
      <c r="G36" s="194"/>
      <c r="H36" s="246"/>
      <c r="I36" s="246"/>
      <c r="J36" s="246"/>
      <c r="K36" s="246"/>
      <c r="L36" s="246"/>
    </row>
    <row r="37" spans="1:12" s="245" customFormat="1">
      <c r="A37" s="191" t="s">
        <v>161</v>
      </c>
      <c r="B37" s="192">
        <v>12</v>
      </c>
      <c r="C37" s="192">
        <v>10</v>
      </c>
      <c r="D37" s="193">
        <v>24</v>
      </c>
      <c r="E37" s="193">
        <f t="shared" si="3"/>
        <v>32.4</v>
      </c>
      <c r="F37" s="194">
        <f t="shared" si="2"/>
        <v>0.38879999999999998</v>
      </c>
      <c r="G37" s="194"/>
      <c r="H37" s="246"/>
      <c r="I37" s="246"/>
      <c r="J37" s="246"/>
      <c r="K37" s="246"/>
      <c r="L37" s="246"/>
    </row>
    <row r="38" spans="1:12" s="245" customFormat="1">
      <c r="A38" s="191" t="s">
        <v>162</v>
      </c>
      <c r="B38" s="192">
        <v>15</v>
      </c>
      <c r="C38" s="192">
        <v>12</v>
      </c>
      <c r="D38" s="193">
        <v>30</v>
      </c>
      <c r="E38" s="193">
        <f t="shared" si="3"/>
        <v>40.5</v>
      </c>
      <c r="F38" s="194">
        <f t="shared" si="2"/>
        <v>0.60750000000000004</v>
      </c>
      <c r="G38" s="194"/>
      <c r="H38" s="246"/>
      <c r="I38" s="246"/>
      <c r="J38" s="246"/>
      <c r="K38" s="246"/>
      <c r="L38" s="246"/>
    </row>
    <row r="39" spans="1:12" s="245" customFormat="1">
      <c r="A39" s="191" t="s">
        <v>157</v>
      </c>
      <c r="B39" s="192">
        <v>3</v>
      </c>
      <c r="C39" s="192">
        <v>3</v>
      </c>
      <c r="D39" s="193">
        <v>157</v>
      </c>
      <c r="E39" s="193">
        <f t="shared" si="3"/>
        <v>211.95</v>
      </c>
      <c r="F39" s="194">
        <f t="shared" si="2"/>
        <v>0.63584999999999992</v>
      </c>
      <c r="G39" s="194"/>
      <c r="H39" s="246"/>
      <c r="I39" s="246"/>
      <c r="J39" s="246"/>
      <c r="K39" s="246"/>
      <c r="L39" s="246"/>
    </row>
    <row r="40" spans="1:12" s="245" customFormat="1">
      <c r="A40" s="191" t="s">
        <v>244</v>
      </c>
      <c r="B40" s="192">
        <v>150</v>
      </c>
      <c r="C40" s="192">
        <v>150</v>
      </c>
      <c r="D40" s="193"/>
      <c r="E40" s="193">
        <f t="shared" si="3"/>
        <v>0</v>
      </c>
      <c r="F40" s="194">
        <f t="shared" si="2"/>
        <v>0</v>
      </c>
      <c r="G40" s="194"/>
      <c r="H40" s="246"/>
      <c r="I40" s="246"/>
      <c r="J40" s="246"/>
      <c r="K40" s="246"/>
      <c r="L40" s="246"/>
    </row>
    <row r="41" spans="1:12" s="245" customFormat="1">
      <c r="A41" s="191" t="s">
        <v>198</v>
      </c>
      <c r="B41" s="192">
        <v>10</v>
      </c>
      <c r="C41" s="192">
        <v>10</v>
      </c>
      <c r="D41" s="193">
        <v>185</v>
      </c>
      <c r="E41" s="193">
        <f t="shared" si="3"/>
        <v>249.75</v>
      </c>
      <c r="F41" s="194">
        <f t="shared" si="2"/>
        <v>2.4975000000000001</v>
      </c>
      <c r="G41" s="194"/>
      <c r="H41" s="246"/>
      <c r="I41" s="246"/>
      <c r="J41" s="246"/>
      <c r="K41" s="246"/>
      <c r="L41" s="246"/>
    </row>
    <row r="42" spans="1:12" s="245" customFormat="1">
      <c r="A42" s="191" t="s">
        <v>158</v>
      </c>
      <c r="B42" s="192">
        <v>2</v>
      </c>
      <c r="C42" s="247">
        <v>2</v>
      </c>
      <c r="D42" s="193">
        <v>17</v>
      </c>
      <c r="E42" s="193">
        <f t="shared" si="3"/>
        <v>22.95</v>
      </c>
      <c r="F42" s="194">
        <f t="shared" si="2"/>
        <v>4.5899999999999996E-2</v>
      </c>
      <c r="G42" s="194"/>
      <c r="H42" s="246"/>
      <c r="I42" s="246"/>
      <c r="J42" s="246"/>
      <c r="K42" s="246"/>
      <c r="L42" s="246"/>
    </row>
    <row r="43" spans="1:12">
      <c r="A43" s="203" t="s">
        <v>143</v>
      </c>
      <c r="B43" s="403" t="s">
        <v>185</v>
      </c>
      <c r="C43" s="403"/>
      <c r="D43" s="52"/>
      <c r="E43" s="52"/>
      <c r="F43" s="51"/>
      <c r="G43" s="62">
        <v>15</v>
      </c>
      <c r="H43" s="41"/>
      <c r="I43" s="41"/>
      <c r="J43" s="41"/>
      <c r="K43" s="41"/>
      <c r="L43" s="41"/>
    </row>
    <row r="44" spans="1:12" ht="13.5" customHeight="1">
      <c r="A44" s="419" t="s">
        <v>249</v>
      </c>
      <c r="B44" s="420"/>
      <c r="C44" s="420"/>
      <c r="D44" s="369"/>
      <c r="E44" s="369"/>
      <c r="F44" s="369"/>
      <c r="G44" s="369"/>
      <c r="H44" s="369"/>
      <c r="I44" s="369"/>
      <c r="J44" s="369"/>
      <c r="K44" s="369"/>
      <c r="L44" s="370"/>
    </row>
    <row r="45" spans="1:12" ht="15.75" customHeight="1">
      <c r="A45" s="248" t="s">
        <v>247</v>
      </c>
      <c r="B45" s="249">
        <v>94</v>
      </c>
      <c r="C45" s="249">
        <v>68</v>
      </c>
      <c r="D45" s="123">
        <v>184</v>
      </c>
      <c r="E45" s="49">
        <f>D45/100*30+D45</f>
        <v>239.2</v>
      </c>
      <c r="F45" s="50">
        <f>(B45*E45)/1000</f>
        <v>22.4848</v>
      </c>
      <c r="G45" s="51"/>
      <c r="H45" s="52"/>
      <c r="I45" s="52"/>
      <c r="J45" s="52"/>
      <c r="K45" s="52"/>
      <c r="L45" s="52"/>
    </row>
    <row r="46" spans="1:12" ht="15.75" customHeight="1">
      <c r="A46" s="248" t="s">
        <v>150</v>
      </c>
      <c r="B46" s="249">
        <v>6</v>
      </c>
      <c r="C46" s="249">
        <v>6</v>
      </c>
      <c r="D46" s="123">
        <v>395.5</v>
      </c>
      <c r="E46" s="49">
        <f>D46/100*30+D46</f>
        <v>514.15</v>
      </c>
      <c r="F46" s="50">
        <f>(B46*E46)/1000</f>
        <v>3.0848999999999998</v>
      </c>
      <c r="G46" s="51"/>
      <c r="H46" s="52"/>
      <c r="I46" s="52"/>
      <c r="J46" s="52"/>
      <c r="K46" s="52"/>
      <c r="L46" s="52"/>
    </row>
    <row r="47" spans="1:12" ht="15.75" customHeight="1">
      <c r="A47" s="248" t="s">
        <v>161</v>
      </c>
      <c r="B47" s="249">
        <v>30</v>
      </c>
      <c r="C47" s="249">
        <v>20</v>
      </c>
      <c r="D47" s="123">
        <v>24</v>
      </c>
      <c r="E47" s="49">
        <f>D47/100*30+D47</f>
        <v>31.2</v>
      </c>
      <c r="F47" s="50">
        <f>(B47*E47)/1000</f>
        <v>0.93600000000000005</v>
      </c>
      <c r="G47" s="51"/>
      <c r="H47" s="52"/>
      <c r="I47" s="52"/>
      <c r="J47" s="52"/>
      <c r="K47" s="52"/>
      <c r="L47" s="52"/>
    </row>
    <row r="48" spans="1:12" ht="15.75" customHeight="1">
      <c r="A48" s="248" t="s">
        <v>248</v>
      </c>
      <c r="B48" s="249">
        <v>6</v>
      </c>
      <c r="C48" s="249">
        <v>6</v>
      </c>
      <c r="D48" s="123">
        <v>144</v>
      </c>
      <c r="E48" s="49">
        <f>D48/100*30+D48</f>
        <v>187.2</v>
      </c>
      <c r="F48" s="50">
        <f>(B48*E48)/1000</f>
        <v>1.1231999999999998</v>
      </c>
      <c r="G48" s="51"/>
      <c r="H48" s="52"/>
      <c r="I48" s="52"/>
      <c r="J48" s="52"/>
      <c r="K48" s="52"/>
      <c r="L48" s="52"/>
    </row>
    <row r="49" spans="1:12" ht="15" customHeight="1">
      <c r="A49" s="248" t="s">
        <v>158</v>
      </c>
      <c r="B49" s="249">
        <v>5.0000000000000001E-3</v>
      </c>
      <c r="C49" s="249">
        <v>5.0000000000000001E-3</v>
      </c>
      <c r="D49" s="123">
        <v>17</v>
      </c>
      <c r="E49" s="49">
        <f>D49/100*30+D49</f>
        <v>22.1</v>
      </c>
      <c r="F49" s="50">
        <f>(B49*E49)/1000</f>
        <v>1.1050000000000002E-4</v>
      </c>
      <c r="G49" s="51"/>
      <c r="H49" s="52"/>
      <c r="I49" s="52"/>
      <c r="J49" s="52"/>
      <c r="K49" s="52"/>
      <c r="L49" s="52"/>
    </row>
    <row r="50" spans="1:12" ht="13.5" customHeight="1">
      <c r="A50" s="147" t="s">
        <v>143</v>
      </c>
      <c r="B50" s="57"/>
      <c r="C50" s="378" t="s">
        <v>250</v>
      </c>
      <c r="D50" s="369"/>
      <c r="E50" s="369"/>
      <c r="F50" s="370"/>
      <c r="G50" s="54">
        <v>35</v>
      </c>
      <c r="H50" s="52"/>
      <c r="I50" s="52"/>
      <c r="J50" s="52"/>
      <c r="K50" s="52"/>
      <c r="L50" s="52"/>
    </row>
    <row r="51" spans="1:12" ht="13.5" customHeight="1">
      <c r="A51" s="368" t="s">
        <v>121</v>
      </c>
      <c r="B51" s="369"/>
      <c r="C51" s="369"/>
      <c r="D51" s="369"/>
      <c r="E51" s="369"/>
      <c r="F51" s="369"/>
      <c r="G51" s="369"/>
      <c r="H51" s="369"/>
      <c r="I51" s="369"/>
      <c r="J51" s="369"/>
      <c r="K51" s="369"/>
      <c r="L51" s="370"/>
    </row>
    <row r="52" spans="1:12" ht="13.5" customHeight="1">
      <c r="A52" s="146" t="s">
        <v>251</v>
      </c>
      <c r="B52" s="52">
        <v>45</v>
      </c>
      <c r="C52" s="52">
        <v>40</v>
      </c>
      <c r="D52" s="80">
        <v>97</v>
      </c>
      <c r="E52" s="80">
        <f>D45/100*30+D45</f>
        <v>239.2</v>
      </c>
      <c r="F52" s="54">
        <f>(B45*E45)/1000</f>
        <v>22.4848</v>
      </c>
      <c r="G52" s="54"/>
      <c r="H52" s="52"/>
      <c r="I52" s="52"/>
      <c r="J52" s="52"/>
      <c r="K52" s="52"/>
      <c r="L52" s="52"/>
    </row>
    <row r="53" spans="1:12" ht="13.5" customHeight="1">
      <c r="A53" s="146" t="s">
        <v>168</v>
      </c>
      <c r="B53" s="52">
        <v>0.7</v>
      </c>
      <c r="C53" s="52">
        <v>0.7</v>
      </c>
      <c r="D53" s="80">
        <v>17</v>
      </c>
      <c r="E53" s="80">
        <f>D46/100*30+D46</f>
        <v>514.15</v>
      </c>
      <c r="F53" s="80">
        <f>(B46*E46)/1000</f>
        <v>3.0848999999999998</v>
      </c>
      <c r="G53" s="54"/>
      <c r="H53" s="52"/>
      <c r="I53" s="52"/>
      <c r="J53" s="52"/>
      <c r="K53" s="52"/>
      <c r="L53" s="52"/>
    </row>
    <row r="54" spans="1:12" ht="13.5" customHeight="1">
      <c r="A54" s="146" t="s">
        <v>142</v>
      </c>
      <c r="B54" s="52">
        <v>2</v>
      </c>
      <c r="C54" s="52">
        <v>2</v>
      </c>
      <c r="D54" s="80">
        <v>395.5</v>
      </c>
      <c r="E54" s="80">
        <f>D47/100*30+D47</f>
        <v>31.2</v>
      </c>
      <c r="F54" s="80">
        <f>(B47*E47)/1000</f>
        <v>0.93600000000000005</v>
      </c>
      <c r="G54" s="54"/>
      <c r="H54" s="52"/>
      <c r="I54" s="52"/>
      <c r="J54" s="52"/>
      <c r="K54" s="52"/>
      <c r="L54" s="52"/>
    </row>
    <row r="55" spans="1:12">
      <c r="A55" s="161" t="s">
        <v>143</v>
      </c>
      <c r="B55" s="376" t="s">
        <v>187</v>
      </c>
      <c r="C55" s="377"/>
      <c r="D55" s="73"/>
      <c r="E55" s="73"/>
      <c r="F55" s="74"/>
      <c r="G55" s="75">
        <v>25</v>
      </c>
      <c r="H55" s="76"/>
      <c r="I55" s="76"/>
      <c r="J55" s="76"/>
      <c r="K55" s="76"/>
      <c r="L55" s="76"/>
    </row>
    <row r="56" spans="1:12" ht="18.75" customHeight="1">
      <c r="A56" s="368" t="s">
        <v>151</v>
      </c>
      <c r="B56" s="369"/>
      <c r="C56" s="369"/>
      <c r="D56" s="369"/>
      <c r="E56" s="369"/>
      <c r="F56" s="369"/>
      <c r="G56" s="369"/>
      <c r="H56" s="369"/>
      <c r="I56" s="369"/>
      <c r="J56" s="369"/>
      <c r="K56" s="369"/>
      <c r="L56" s="370"/>
    </row>
    <row r="57" spans="1:12" ht="16.5" customHeight="1">
      <c r="A57" s="46" t="s">
        <v>146</v>
      </c>
      <c r="B57" s="47">
        <v>2</v>
      </c>
      <c r="C57" s="48">
        <v>2</v>
      </c>
      <c r="D57" s="49">
        <v>320</v>
      </c>
      <c r="E57" s="49">
        <f>D57/100*50+D57</f>
        <v>480</v>
      </c>
      <c r="F57" s="50">
        <f>(B57*E57)/1000</f>
        <v>0.96</v>
      </c>
      <c r="G57" s="51"/>
      <c r="H57" s="52"/>
      <c r="I57" s="52"/>
      <c r="J57" s="52"/>
      <c r="K57" s="52"/>
      <c r="L57" s="52"/>
    </row>
    <row r="58" spans="1:12" ht="14.25" customHeight="1">
      <c r="A58" s="46" t="s">
        <v>147</v>
      </c>
      <c r="B58" s="47">
        <v>25</v>
      </c>
      <c r="C58" s="48">
        <v>25</v>
      </c>
      <c r="D58" s="49">
        <v>55</v>
      </c>
      <c r="E58" s="49">
        <f>D58/100*50+D58</f>
        <v>82.5</v>
      </c>
      <c r="F58" s="50">
        <f>(B58*E58)/1000</f>
        <v>2.0625</v>
      </c>
      <c r="G58" s="62"/>
      <c r="H58" s="52">
        <v>7.0000000000000007E-2</v>
      </c>
      <c r="I58" s="52">
        <v>0.02</v>
      </c>
      <c r="J58" s="52">
        <v>15</v>
      </c>
      <c r="K58" s="52">
        <v>60</v>
      </c>
      <c r="L58" s="52"/>
    </row>
    <row r="59" spans="1:12" ht="14.25" customHeight="1">
      <c r="A59" s="46" t="s">
        <v>152</v>
      </c>
      <c r="B59" s="47">
        <v>8</v>
      </c>
      <c r="C59" s="49">
        <v>7.2</v>
      </c>
      <c r="D59" s="49">
        <v>140</v>
      </c>
      <c r="E59" s="49">
        <f>D59/100*50+D59</f>
        <v>210</v>
      </c>
      <c r="F59" s="50">
        <f>(B59*E59)/1000</f>
        <v>1.68</v>
      </c>
      <c r="G59" s="62"/>
      <c r="H59" s="52"/>
      <c r="I59" s="52"/>
      <c r="J59" s="52"/>
      <c r="K59" s="52"/>
      <c r="L59" s="52"/>
    </row>
    <row r="60" spans="1:12" ht="13.5" customHeight="1">
      <c r="A60" s="53" t="s">
        <v>143</v>
      </c>
      <c r="B60" s="47"/>
      <c r="C60" s="368">
        <v>200</v>
      </c>
      <c r="D60" s="369"/>
      <c r="E60" s="369"/>
      <c r="F60" s="370"/>
      <c r="G60" s="54">
        <v>5</v>
      </c>
      <c r="H60" s="52">
        <v>5.34</v>
      </c>
      <c r="I60" s="52">
        <v>11.23</v>
      </c>
      <c r="J60" s="52">
        <v>35.1</v>
      </c>
      <c r="K60" s="52">
        <v>263</v>
      </c>
      <c r="L60" s="52">
        <v>1.23</v>
      </c>
    </row>
    <row r="61" spans="1:12">
      <c r="A61" s="53" t="s">
        <v>163</v>
      </c>
      <c r="B61" s="80">
        <v>80</v>
      </c>
      <c r="C61" s="80">
        <v>80</v>
      </c>
      <c r="D61" s="383"/>
      <c r="E61" s="384"/>
      <c r="F61" s="384"/>
      <c r="G61" s="385"/>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83"/>
      <c r="E63" s="384"/>
      <c r="F63" s="384"/>
      <c r="G63" s="385"/>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83" t="s">
        <v>133</v>
      </c>
      <c r="B65" s="384"/>
      <c r="C65" s="384"/>
      <c r="D65" s="385"/>
      <c r="E65" s="150"/>
      <c r="F65" s="51"/>
      <c r="G65" s="82">
        <f>G33+G43+G50+G55+G60+F62+F64</f>
        <v>93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4">
    <mergeCell ref="D61:G61"/>
    <mergeCell ref="D63:G63"/>
    <mergeCell ref="A51:L51"/>
    <mergeCell ref="B55:C55"/>
    <mergeCell ref="A22:L22"/>
    <mergeCell ref="A65:D65"/>
    <mergeCell ref="A56:L56"/>
    <mergeCell ref="C60:F60"/>
    <mergeCell ref="A26:L26"/>
    <mergeCell ref="A1:I1"/>
    <mergeCell ref="J1:L1"/>
    <mergeCell ref="C2:C3"/>
    <mergeCell ref="A2:A3"/>
    <mergeCell ref="E2:E3"/>
    <mergeCell ref="F2:F3"/>
    <mergeCell ref="D2:D3"/>
    <mergeCell ref="C19:F19"/>
    <mergeCell ref="A24:D24"/>
    <mergeCell ref="A4:L4"/>
    <mergeCell ref="B2:B3"/>
    <mergeCell ref="B33:C33"/>
    <mergeCell ref="H2:L2"/>
    <mergeCell ref="B43:C43"/>
    <mergeCell ref="A44:L44"/>
    <mergeCell ref="C50:F50"/>
    <mergeCell ref="C10:F10"/>
    <mergeCell ref="G2:G3"/>
    <mergeCell ref="A5:L5"/>
    <mergeCell ref="A13:L13"/>
    <mergeCell ref="A15:L15"/>
    <mergeCell ref="A20:L20"/>
    <mergeCell ref="A11:L11"/>
    <mergeCell ref="A34:L34"/>
    <mergeCell ref="A25:L25"/>
  </mergeCells>
  <pageMargins left="0" right="0" top="0" bottom="0" header="0.31496062992125984" footer="0.31496062992125984"/>
  <pageSetup paperSize="9" fitToWidth="0" fitToHeight="0" orientation="landscape"/>
</worksheet>
</file>

<file path=xl/worksheets/sheet19.xml><?xml version="1.0" encoding="utf-8"?>
<worksheet xmlns="http://schemas.openxmlformats.org/spreadsheetml/2006/main" xmlns:r="http://schemas.openxmlformats.org/officeDocument/2006/relationships">
  <dimension ref="A1:M42"/>
  <sheetViews>
    <sheetView workbookViewId="0">
      <selection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3" ht="21" customHeight="1">
      <c r="A1" s="361" t="s">
        <v>275</v>
      </c>
      <c r="B1" s="361"/>
      <c r="C1" s="361"/>
      <c r="D1" s="361"/>
      <c r="E1" s="361"/>
      <c r="F1" s="361"/>
      <c r="G1" s="361"/>
      <c r="H1" s="361"/>
      <c r="I1" s="361"/>
    </row>
    <row r="2" spans="1:13" ht="24" customHeight="1">
      <c r="A2" s="132"/>
      <c r="B2" s="7"/>
      <c r="C2" s="365" t="s">
        <v>0</v>
      </c>
      <c r="D2" s="365"/>
      <c r="E2" s="365"/>
      <c r="F2" s="365"/>
      <c r="G2" s="365"/>
      <c r="H2" s="6"/>
      <c r="I2" s="6"/>
    </row>
    <row r="3" spans="1:13">
      <c r="A3" s="364" t="s">
        <v>1</v>
      </c>
      <c r="B3" s="363" t="s">
        <v>2</v>
      </c>
      <c r="C3" s="363" t="s">
        <v>3</v>
      </c>
      <c r="D3" s="364" t="s">
        <v>4</v>
      </c>
      <c r="E3" s="364" t="s">
        <v>5</v>
      </c>
      <c r="F3" s="362" t="s">
        <v>6</v>
      </c>
      <c r="G3" s="364" t="s">
        <v>7</v>
      </c>
      <c r="H3" s="362" t="s">
        <v>8</v>
      </c>
      <c r="I3" s="362" t="s">
        <v>9</v>
      </c>
    </row>
    <row r="4" spans="1:13">
      <c r="A4" s="364"/>
      <c r="B4" s="363"/>
      <c r="C4" s="363"/>
      <c r="D4" s="364"/>
      <c r="E4" s="364"/>
      <c r="F4" s="362"/>
      <c r="G4" s="364"/>
      <c r="H4" s="362"/>
      <c r="I4" s="362"/>
    </row>
    <row r="5" spans="1:13">
      <c r="A5" s="364"/>
      <c r="B5" s="9" t="s">
        <v>10</v>
      </c>
      <c r="C5" s="363"/>
      <c r="D5" s="10" t="s">
        <v>10</v>
      </c>
      <c r="E5" s="10" t="s">
        <v>10</v>
      </c>
      <c r="F5" s="11" t="s">
        <v>10</v>
      </c>
      <c r="G5" s="10" t="s">
        <v>11</v>
      </c>
      <c r="H5" s="362"/>
      <c r="I5" s="362"/>
    </row>
    <row r="6" spans="1:13" s="12" customFormat="1" ht="24" customHeight="1">
      <c r="A6" s="157" t="s">
        <v>59</v>
      </c>
      <c r="B6" s="18">
        <v>150</v>
      </c>
      <c r="C6" s="15">
        <v>19.579999999999998</v>
      </c>
      <c r="D6" s="15">
        <v>3.1</v>
      </c>
      <c r="E6" s="15">
        <v>6</v>
      </c>
      <c r="F6" s="15">
        <v>19.7</v>
      </c>
      <c r="G6" s="15">
        <v>145.80000000000001</v>
      </c>
      <c r="H6" s="18" t="s">
        <v>12</v>
      </c>
      <c r="I6" s="18" t="s">
        <v>60</v>
      </c>
      <c r="J6" s="133" t="s">
        <v>35</v>
      </c>
    </row>
    <row r="7" spans="1:13" ht="28.5" customHeight="1">
      <c r="A7" s="21" t="s">
        <v>88</v>
      </c>
      <c r="B7" s="18">
        <v>100</v>
      </c>
      <c r="C7" s="15">
        <v>32.5</v>
      </c>
      <c r="D7" s="15">
        <v>13</v>
      </c>
      <c r="E7" s="15">
        <v>14.8</v>
      </c>
      <c r="F7" s="15">
        <v>3.5</v>
      </c>
      <c r="G7" s="15">
        <v>202.8</v>
      </c>
      <c r="H7" s="34" t="s">
        <v>87</v>
      </c>
      <c r="I7" s="18">
        <v>290</v>
      </c>
      <c r="J7" s="85" t="s">
        <v>40</v>
      </c>
    </row>
    <row r="8" spans="1:13" ht="21" customHeight="1">
      <c r="A8" s="135" t="s">
        <v>16</v>
      </c>
      <c r="B8" s="18">
        <v>60</v>
      </c>
      <c r="C8" s="15">
        <v>4.7</v>
      </c>
      <c r="D8" s="15">
        <v>2.8</v>
      </c>
      <c r="E8" s="15">
        <v>0.8</v>
      </c>
      <c r="F8" s="15">
        <v>20</v>
      </c>
      <c r="G8" s="15">
        <v>105.6</v>
      </c>
      <c r="H8" s="18" t="s">
        <v>17</v>
      </c>
      <c r="I8" s="18">
        <v>125</v>
      </c>
      <c r="J8" s="85" t="s">
        <v>35</v>
      </c>
    </row>
    <row r="9" spans="1:13" ht="36.75" customHeight="1">
      <c r="A9" s="21" t="s">
        <v>63</v>
      </c>
      <c r="B9" s="18">
        <v>200</v>
      </c>
      <c r="C9" s="15">
        <v>5.74</v>
      </c>
      <c r="D9" s="15">
        <v>0.3</v>
      </c>
      <c r="E9" s="15">
        <v>0</v>
      </c>
      <c r="F9" s="15">
        <v>7.48</v>
      </c>
      <c r="G9" s="15">
        <v>28.55</v>
      </c>
      <c r="H9" s="18" t="s">
        <v>12</v>
      </c>
      <c r="I9" s="18" t="s">
        <v>64</v>
      </c>
      <c r="J9" s="176"/>
      <c r="K9" s="22"/>
      <c r="L9" s="23"/>
      <c r="M9" s="24"/>
    </row>
    <row r="10" spans="1:13" s="8" customFormat="1" ht="42" customHeight="1">
      <c r="A10" s="225" t="s">
        <v>51</v>
      </c>
      <c r="B10" s="18">
        <v>100</v>
      </c>
      <c r="C10" s="15">
        <v>10.51</v>
      </c>
      <c r="D10" s="15">
        <v>0.6</v>
      </c>
      <c r="E10" s="15">
        <v>3.1</v>
      </c>
      <c r="F10" s="15">
        <v>1.8</v>
      </c>
      <c r="G10" s="15">
        <v>37.6</v>
      </c>
      <c r="H10" s="18" t="s">
        <v>12</v>
      </c>
      <c r="I10" s="18" t="s">
        <v>22</v>
      </c>
      <c r="J10" s="2" t="s">
        <v>35</v>
      </c>
    </row>
    <row r="11" spans="1:13" ht="18" customHeight="1">
      <c r="A11" s="137" t="s">
        <v>18</v>
      </c>
      <c r="B11" s="26"/>
      <c r="C11" s="26">
        <f>SUM(C6:C10)-0.01</f>
        <v>73.02</v>
      </c>
      <c r="D11" s="26">
        <f>SUM(D6:D10)</f>
        <v>19.800000000000004</v>
      </c>
      <c r="E11" s="26">
        <f>SUM(E6:E10)</f>
        <v>24.700000000000003</v>
      </c>
      <c r="F11" s="26">
        <f>SUM(F6:F10)</f>
        <v>52.480000000000004</v>
      </c>
      <c r="G11" s="26">
        <f>SUM(G6:G10)</f>
        <v>520.35</v>
      </c>
      <c r="H11" s="10"/>
      <c r="I11" s="10"/>
      <c r="J11" s="85" t="s">
        <v>35</v>
      </c>
    </row>
    <row r="12" spans="1:13" ht="21" customHeight="1">
      <c r="A12" s="392" t="s">
        <v>19</v>
      </c>
      <c r="B12" s="392"/>
      <c r="C12" s="392"/>
      <c r="D12" s="392"/>
      <c r="E12" s="392"/>
      <c r="F12" s="392"/>
      <c r="G12" s="392"/>
      <c r="H12" s="392"/>
      <c r="I12" s="392"/>
    </row>
    <row r="13" spans="1:13" s="8" customFormat="1" ht="55.5" customHeight="1">
      <c r="A13" s="154" t="s">
        <v>91</v>
      </c>
      <c r="B13" s="18">
        <v>60</v>
      </c>
      <c r="C13" s="15">
        <v>5</v>
      </c>
      <c r="D13" s="15">
        <v>0.86</v>
      </c>
      <c r="E13" s="15">
        <v>3.65</v>
      </c>
      <c r="F13" s="15">
        <v>5.0199999999999996</v>
      </c>
      <c r="G13" s="15">
        <v>56.34</v>
      </c>
      <c r="H13" s="178" t="s">
        <v>268</v>
      </c>
      <c r="I13" s="18">
        <v>33</v>
      </c>
      <c r="J13" s="2" t="s">
        <v>35</v>
      </c>
    </row>
    <row r="14" spans="1:13" ht="28.5" customHeight="1">
      <c r="A14" s="135" t="s">
        <v>92</v>
      </c>
      <c r="B14" s="20">
        <v>250</v>
      </c>
      <c r="C14" s="15">
        <v>15</v>
      </c>
      <c r="D14" s="32">
        <v>8.73</v>
      </c>
      <c r="E14" s="15">
        <v>6.38</v>
      </c>
      <c r="F14" s="15">
        <v>16.28</v>
      </c>
      <c r="G14" s="15">
        <v>157.26</v>
      </c>
      <c r="H14" s="18" t="s">
        <v>12</v>
      </c>
      <c r="I14" s="18" t="s">
        <v>93</v>
      </c>
    </row>
    <row r="15" spans="1:13" ht="30" customHeight="1">
      <c r="A15" s="135" t="s">
        <v>123</v>
      </c>
      <c r="B15" s="18">
        <v>220</v>
      </c>
      <c r="C15" s="15">
        <v>45</v>
      </c>
      <c r="D15" s="15">
        <v>14.2</v>
      </c>
      <c r="E15" s="15">
        <v>13.5</v>
      </c>
      <c r="F15" s="15">
        <v>38.5</v>
      </c>
      <c r="G15" s="15">
        <v>324.3</v>
      </c>
      <c r="H15" s="18" t="s">
        <v>124</v>
      </c>
      <c r="I15" s="18">
        <v>627</v>
      </c>
      <c r="J15" s="85" t="s">
        <v>40</v>
      </c>
    </row>
    <row r="16" spans="1:13" ht="30" customHeight="1">
      <c r="A16" s="21" t="s">
        <v>63</v>
      </c>
      <c r="B16" s="18">
        <v>200</v>
      </c>
      <c r="C16" s="15">
        <v>5</v>
      </c>
      <c r="D16" s="15">
        <v>0.3</v>
      </c>
      <c r="E16" s="15">
        <v>0</v>
      </c>
      <c r="F16" s="15">
        <v>7.48</v>
      </c>
      <c r="G16" s="15">
        <v>28.55</v>
      </c>
      <c r="H16" s="18" t="s">
        <v>12</v>
      </c>
      <c r="I16" s="18" t="s">
        <v>64</v>
      </c>
      <c r="J16" s="176"/>
      <c r="K16" s="22"/>
      <c r="L16" s="23"/>
      <c r="M16" s="24"/>
    </row>
    <row r="17" spans="1:13" ht="30" customHeight="1">
      <c r="A17" s="21" t="s">
        <v>25</v>
      </c>
      <c r="B17" s="18">
        <v>80</v>
      </c>
      <c r="C17" s="15">
        <v>1.5</v>
      </c>
      <c r="D17" s="15">
        <v>6.5</v>
      </c>
      <c r="E17" s="15">
        <v>0.8</v>
      </c>
      <c r="F17" s="15">
        <v>33.799999999999997</v>
      </c>
      <c r="G17" s="15">
        <v>177.6</v>
      </c>
      <c r="H17" s="34" t="s">
        <v>26</v>
      </c>
      <c r="I17" s="18">
        <v>13003</v>
      </c>
      <c r="J17" s="85" t="s">
        <v>35</v>
      </c>
    </row>
    <row r="18" spans="1:13" ht="31.5" customHeight="1">
      <c r="A18" s="139" t="s">
        <v>41</v>
      </c>
      <c r="B18" s="18">
        <v>30</v>
      </c>
      <c r="C18" s="15">
        <v>1.5</v>
      </c>
      <c r="D18" s="15">
        <v>2.4</v>
      </c>
      <c r="E18" s="15">
        <v>0.3</v>
      </c>
      <c r="F18" s="15">
        <v>14.6</v>
      </c>
      <c r="G18" s="15">
        <v>72.599999999999994</v>
      </c>
      <c r="H18" s="34" t="s">
        <v>26</v>
      </c>
      <c r="I18" s="18">
        <v>13002</v>
      </c>
      <c r="J18" s="85" t="s">
        <v>35</v>
      </c>
    </row>
    <row r="19" spans="1:13" ht="24" customHeight="1">
      <c r="A19" s="241" t="s">
        <v>27</v>
      </c>
      <c r="B19" s="36"/>
      <c r="C19" s="37">
        <f>SUM(C13:C18)</f>
        <v>73</v>
      </c>
      <c r="D19" s="37">
        <f>SUM(D13:D18)</f>
        <v>32.99</v>
      </c>
      <c r="E19" s="37">
        <f>SUM(E13:E18)</f>
        <v>24.630000000000003</v>
      </c>
      <c r="F19" s="37">
        <f>SUM(F13:F18)</f>
        <v>115.67999999999999</v>
      </c>
      <c r="G19" s="37">
        <f>SUM(G13:G18)</f>
        <v>816.65</v>
      </c>
      <c r="H19" s="38"/>
      <c r="I19" s="112"/>
    </row>
    <row r="20" spans="1:13" ht="21" customHeight="1">
      <c r="A20" s="140" t="s">
        <v>42</v>
      </c>
      <c r="B20" s="16"/>
      <c r="C20" s="40">
        <f>C11+C19</f>
        <v>146.01999999999998</v>
      </c>
      <c r="D20" s="40">
        <f>D11+D19</f>
        <v>52.790000000000006</v>
      </c>
      <c r="E20" s="40">
        <f>E11+E19</f>
        <v>49.330000000000005</v>
      </c>
      <c r="F20" s="40">
        <f>F11+F19</f>
        <v>168.16</v>
      </c>
      <c r="G20" s="40">
        <f>G11+G19</f>
        <v>1337</v>
      </c>
      <c r="H20" s="16"/>
      <c r="I20" s="116"/>
      <c r="J20" s="114"/>
    </row>
    <row r="21" spans="1:13">
      <c r="A21" s="132"/>
      <c r="B21" s="5"/>
      <c r="C21" s="6"/>
      <c r="D21" s="6"/>
      <c r="E21" s="6"/>
      <c r="F21" s="6"/>
      <c r="G21" s="6"/>
      <c r="H21" s="6"/>
      <c r="I21" s="6"/>
    </row>
    <row r="22" spans="1:13">
      <c r="A22" s="402" t="s">
        <v>276</v>
      </c>
      <c r="B22" s="402"/>
      <c r="C22" s="402"/>
      <c r="D22" s="402"/>
      <c r="E22" s="402"/>
      <c r="F22" s="402"/>
      <c r="G22" s="402"/>
      <c r="H22" s="402"/>
      <c r="I22" s="402"/>
    </row>
    <row r="23" spans="1:13">
      <c r="A23" s="132"/>
      <c r="B23" s="7"/>
      <c r="C23" s="365" t="s">
        <v>0</v>
      </c>
      <c r="D23" s="365"/>
      <c r="E23" s="365"/>
      <c r="F23" s="365"/>
      <c r="G23" s="365"/>
      <c r="H23" s="6"/>
      <c r="I23" s="6"/>
    </row>
    <row r="24" spans="1:13" ht="8.25" customHeight="1">
      <c r="A24" s="364" t="s">
        <v>1</v>
      </c>
      <c r="B24" s="363" t="s">
        <v>2</v>
      </c>
      <c r="C24" s="363" t="s">
        <v>3</v>
      </c>
      <c r="D24" s="364" t="s">
        <v>4</v>
      </c>
      <c r="E24" s="364" t="s">
        <v>5</v>
      </c>
      <c r="F24" s="362" t="s">
        <v>6</v>
      </c>
      <c r="G24" s="364" t="s">
        <v>7</v>
      </c>
      <c r="H24" s="362" t="s">
        <v>8</v>
      </c>
      <c r="I24" s="362" t="s">
        <v>9</v>
      </c>
    </row>
    <row r="25" spans="1:13">
      <c r="A25" s="364"/>
      <c r="B25" s="363"/>
      <c r="C25" s="363"/>
      <c r="D25" s="364"/>
      <c r="E25" s="364"/>
      <c r="F25" s="362"/>
      <c r="G25" s="364"/>
      <c r="H25" s="362"/>
      <c r="I25" s="362"/>
    </row>
    <row r="26" spans="1:13">
      <c r="A26" s="364"/>
      <c r="B26" s="9" t="s">
        <v>10</v>
      </c>
      <c r="C26" s="363"/>
      <c r="D26" s="10" t="s">
        <v>10</v>
      </c>
      <c r="E26" s="10" t="s">
        <v>10</v>
      </c>
      <c r="F26" s="11" t="s">
        <v>10</v>
      </c>
      <c r="G26" s="10" t="s">
        <v>11</v>
      </c>
      <c r="H26" s="362"/>
      <c r="I26" s="362"/>
    </row>
    <row r="27" spans="1:13" ht="21.75" customHeight="1">
      <c r="A27" s="157" t="s">
        <v>59</v>
      </c>
      <c r="B27" s="18">
        <v>180</v>
      </c>
      <c r="C27" s="15">
        <f>C6</f>
        <v>19.579999999999998</v>
      </c>
      <c r="D27" s="15">
        <v>3.69</v>
      </c>
      <c r="E27" s="15">
        <v>7.29</v>
      </c>
      <c r="F27" s="15">
        <v>23.76</v>
      </c>
      <c r="G27" s="15">
        <v>174.96</v>
      </c>
      <c r="H27" s="18" t="s">
        <v>12</v>
      </c>
      <c r="I27" s="18" t="s">
        <v>60</v>
      </c>
      <c r="J27" s="133" t="s">
        <v>35</v>
      </c>
    </row>
    <row r="28" spans="1:13" ht="28.5" customHeight="1">
      <c r="A28" s="21" t="s">
        <v>88</v>
      </c>
      <c r="B28" s="18">
        <v>100</v>
      </c>
      <c r="C28" s="15">
        <f>C7</f>
        <v>32.5</v>
      </c>
      <c r="D28" s="15">
        <v>13</v>
      </c>
      <c r="E28" s="15">
        <v>14.8</v>
      </c>
      <c r="F28" s="15">
        <v>3.5</v>
      </c>
      <c r="G28" s="15">
        <v>202.8</v>
      </c>
      <c r="H28" s="34" t="s">
        <v>87</v>
      </c>
      <c r="I28" s="18">
        <v>290</v>
      </c>
      <c r="J28" s="85" t="s">
        <v>40</v>
      </c>
    </row>
    <row r="29" spans="1:13" ht="23.25" customHeight="1">
      <c r="A29" s="135" t="s">
        <v>16</v>
      </c>
      <c r="B29" s="18">
        <v>40</v>
      </c>
      <c r="C29" s="15">
        <f>C8</f>
        <v>4.7</v>
      </c>
      <c r="D29" s="15">
        <v>2.8</v>
      </c>
      <c r="E29" s="15">
        <v>0.8</v>
      </c>
      <c r="F29" s="15">
        <v>20</v>
      </c>
      <c r="G29" s="15">
        <v>105.6</v>
      </c>
      <c r="H29" s="18" t="s">
        <v>17</v>
      </c>
      <c r="I29" s="18">
        <v>125</v>
      </c>
      <c r="J29" s="85"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ht="38.25">
      <c r="A31" s="182" t="s">
        <v>51</v>
      </c>
      <c r="B31" s="31">
        <v>100</v>
      </c>
      <c r="C31" s="15">
        <f>C10</f>
        <v>10.51</v>
      </c>
      <c r="D31" s="32">
        <v>0.99</v>
      </c>
      <c r="E31" s="32">
        <v>5.15</v>
      </c>
      <c r="F31" s="32">
        <v>3</v>
      </c>
      <c r="G31" s="32">
        <v>62.42</v>
      </c>
      <c r="H31" s="31" t="s">
        <v>12</v>
      </c>
      <c r="I31" s="31" t="s">
        <v>22</v>
      </c>
      <c r="J31" s="2" t="s">
        <v>35</v>
      </c>
    </row>
    <row r="32" spans="1:13" ht="21.75" customHeight="1">
      <c r="A32" s="137" t="s">
        <v>18</v>
      </c>
      <c r="B32" s="26"/>
      <c r="C32" s="26">
        <f>SUM(C27:C31)-0.01</f>
        <v>73.02</v>
      </c>
      <c r="D32" s="26">
        <f>SUM(D27:D31)</f>
        <v>20.78</v>
      </c>
      <c r="E32" s="26">
        <f>SUM(E27:E31)</f>
        <v>28.04</v>
      </c>
      <c r="F32" s="26">
        <f>SUM(F27:F31)</f>
        <v>57.740000000000009</v>
      </c>
      <c r="G32" s="26">
        <f>SUM(G27:G31)</f>
        <v>574.33000000000004</v>
      </c>
      <c r="H32" s="10"/>
      <c r="I32" s="99"/>
      <c r="J32" s="85" t="s">
        <v>35</v>
      </c>
    </row>
    <row r="33" spans="1:13" ht="22.5" customHeight="1">
      <c r="A33" s="392" t="s">
        <v>19</v>
      </c>
      <c r="B33" s="392"/>
      <c r="C33" s="392"/>
      <c r="D33" s="392"/>
      <c r="E33" s="392"/>
      <c r="F33" s="392"/>
      <c r="G33" s="392"/>
      <c r="H33" s="392"/>
      <c r="I33" s="392"/>
    </row>
    <row r="34" spans="1:13" ht="63.75" customHeight="1">
      <c r="A34" s="144" t="s">
        <v>91</v>
      </c>
      <c r="B34" s="29">
        <v>100</v>
      </c>
      <c r="C34" s="30">
        <v>5</v>
      </c>
      <c r="D34" s="30">
        <v>1.43</v>
      </c>
      <c r="E34" s="30">
        <v>6.09</v>
      </c>
      <c r="F34" s="30">
        <v>8.36</v>
      </c>
      <c r="G34" s="30">
        <v>93.9</v>
      </c>
      <c r="H34" s="178" t="s">
        <v>268</v>
      </c>
      <c r="I34" s="18">
        <v>33</v>
      </c>
      <c r="J34" s="2" t="s">
        <v>35</v>
      </c>
    </row>
    <row r="35" spans="1:13" ht="25.5" customHeight="1">
      <c r="A35" s="135" t="s">
        <v>92</v>
      </c>
      <c r="B35" s="20">
        <v>300</v>
      </c>
      <c r="C35" s="15">
        <f>C14</f>
        <v>15</v>
      </c>
      <c r="D35" s="32">
        <v>12.25</v>
      </c>
      <c r="E35" s="15">
        <v>8.68</v>
      </c>
      <c r="F35" s="15">
        <v>24.42</v>
      </c>
      <c r="G35" s="15">
        <v>223.83</v>
      </c>
      <c r="H35" s="18" t="s">
        <v>12</v>
      </c>
      <c r="I35" s="18" t="s">
        <v>93</v>
      </c>
      <c r="J35" s="85" t="s">
        <v>35</v>
      </c>
    </row>
    <row r="36" spans="1:13" ht="27.75" customHeight="1">
      <c r="A36" s="135" t="s">
        <v>123</v>
      </c>
      <c r="B36" s="18">
        <v>250</v>
      </c>
      <c r="C36" s="15">
        <f>C15</f>
        <v>45</v>
      </c>
      <c r="D36" s="15">
        <v>16.399999999999999</v>
      </c>
      <c r="E36" s="15">
        <v>13.7</v>
      </c>
      <c r="F36" s="15">
        <v>54.3</v>
      </c>
      <c r="G36" s="15">
        <v>395.1</v>
      </c>
      <c r="H36" s="18" t="s">
        <v>124</v>
      </c>
      <c r="I36" s="18">
        <v>627</v>
      </c>
      <c r="J36" s="85" t="s">
        <v>40</v>
      </c>
    </row>
    <row r="37" spans="1:13" ht="33">
      <c r="A37" s="21" t="s">
        <v>63</v>
      </c>
      <c r="B37" s="18">
        <v>200</v>
      </c>
      <c r="C37" s="15">
        <f>C16</f>
        <v>5</v>
      </c>
      <c r="D37" s="15">
        <v>0.3</v>
      </c>
      <c r="E37" s="15">
        <v>0</v>
      </c>
      <c r="F37" s="15">
        <v>7.48</v>
      </c>
      <c r="G37" s="15">
        <v>28.55</v>
      </c>
      <c r="H37" s="18" t="s">
        <v>12</v>
      </c>
      <c r="I37" s="18" t="s">
        <v>64</v>
      </c>
      <c r="J37" s="176"/>
      <c r="K37" s="22"/>
      <c r="L37" s="23"/>
      <c r="M37" s="24"/>
    </row>
    <row r="38" spans="1:13" ht="31.5" customHeight="1">
      <c r="A38" s="21" t="s">
        <v>25</v>
      </c>
      <c r="B38" s="18">
        <v>80</v>
      </c>
      <c r="C38" s="15">
        <f>C17</f>
        <v>1.5</v>
      </c>
      <c r="D38" s="15">
        <v>6.5</v>
      </c>
      <c r="E38" s="15">
        <v>0.8</v>
      </c>
      <c r="F38" s="15">
        <v>33.799999999999997</v>
      </c>
      <c r="G38" s="15">
        <v>177.6</v>
      </c>
      <c r="H38" s="34" t="s">
        <v>26</v>
      </c>
      <c r="I38" s="18">
        <v>13003</v>
      </c>
      <c r="J38" s="85" t="s">
        <v>35</v>
      </c>
    </row>
    <row r="39" spans="1:13" ht="25.5" customHeight="1">
      <c r="A39" s="139" t="s">
        <v>41</v>
      </c>
      <c r="B39" s="18">
        <v>30</v>
      </c>
      <c r="C39" s="15">
        <f>C18</f>
        <v>1.5</v>
      </c>
      <c r="D39" s="15">
        <v>2.4</v>
      </c>
      <c r="E39" s="15">
        <v>0.3</v>
      </c>
      <c r="F39" s="15">
        <v>14.6</v>
      </c>
      <c r="G39" s="15">
        <v>72.599999999999994</v>
      </c>
      <c r="H39" s="34" t="s">
        <v>26</v>
      </c>
      <c r="I39" s="18">
        <v>13002</v>
      </c>
      <c r="J39" s="85" t="s">
        <v>35</v>
      </c>
    </row>
    <row r="40" spans="1:13" ht="18.75" customHeight="1">
      <c r="A40" s="241" t="s">
        <v>27</v>
      </c>
      <c r="B40" s="36"/>
      <c r="C40" s="37">
        <f>SUM(C34:C39)</f>
        <v>73</v>
      </c>
      <c r="D40" s="37">
        <f>SUM(D34:D39)</f>
        <v>39.279999999999994</v>
      </c>
      <c r="E40" s="37">
        <f>SUM(E34:E39)</f>
        <v>29.57</v>
      </c>
      <c r="F40" s="37">
        <f>SUM(F34:F39)</f>
        <v>142.96</v>
      </c>
      <c r="G40" s="37">
        <f>SUM(G34:G39)</f>
        <v>991.58</v>
      </c>
      <c r="H40" s="38"/>
      <c r="I40" s="112"/>
    </row>
    <row r="41" spans="1:13" ht="17.25" customHeight="1">
      <c r="A41" s="140" t="s">
        <v>42</v>
      </c>
      <c r="B41" s="16"/>
      <c r="C41" s="40">
        <f>C40+C32</f>
        <v>146.01999999999998</v>
      </c>
      <c r="D41" s="40">
        <f>D32+D40</f>
        <v>60.059999999999995</v>
      </c>
      <c r="E41" s="40">
        <f>E32+E40</f>
        <v>57.61</v>
      </c>
      <c r="F41" s="40">
        <f>F32+F40</f>
        <v>200.70000000000002</v>
      </c>
      <c r="G41" s="40">
        <f>G32+G40</f>
        <v>1565.91</v>
      </c>
      <c r="H41" s="16"/>
      <c r="I41" s="116"/>
      <c r="J41" s="114"/>
    </row>
    <row r="42" spans="1:13">
      <c r="A42" s="140" t="s">
        <v>277</v>
      </c>
      <c r="B42" s="16"/>
      <c r="C42" s="16"/>
      <c r="D42" s="40">
        <f>'1 день'!D46+'2 день'!D44+'3 день'!D42+'4 день'!D44+'5 день'!D42+'6 день'!D42+'7 день'!D46+'8 день'!D43+'9 день'!D45+'10 день'!D41</f>
        <v>579.79999999999995</v>
      </c>
      <c r="E42" s="40">
        <f>'1 день'!E46+'2 день'!E44+'3 день'!E42+'4 день'!E44+'5 день'!E42+'6 день'!E42+'7 день'!E46+'8 день'!E43+'9 день'!E45+'10 день'!E41</f>
        <v>658.9</v>
      </c>
      <c r="F42" s="40">
        <f>'1 день'!F46+'2 день'!F44+'3 день'!F42+'4 день'!F44+'5 день'!F42+'6 день'!F42+'7 день'!F46+'8 день'!F43+'9 день'!F45+'10 день'!F41</f>
        <v>2236.7599999999998</v>
      </c>
      <c r="G42" s="40">
        <f>'1 день'!G46+'2 день'!G44+'3 день'!G42+'4 день'!G44+'5 день'!G42+'6 день'!G42+'7 день'!G46+'8 день'!G43+'9 день'!G45+'10 день'!G41</f>
        <v>16656.47</v>
      </c>
      <c r="H42" s="16"/>
      <c r="I42" s="116"/>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2.xml><?xml version="1.0" encoding="utf-8"?>
<worksheet xmlns="http://schemas.openxmlformats.org/spreadsheetml/2006/main" xmlns:r="http://schemas.openxmlformats.org/officeDocument/2006/relationships">
  <dimension ref="A1:L7844"/>
  <sheetViews>
    <sheetView topLeftCell="A10"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67" t="s">
        <v>153</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137</v>
      </c>
      <c r="B4" s="387"/>
      <c r="C4" s="387"/>
      <c r="D4" s="387"/>
      <c r="E4" s="387"/>
      <c r="F4" s="387"/>
      <c r="G4" s="387"/>
      <c r="H4" s="387"/>
      <c r="I4" s="387"/>
      <c r="J4" s="387"/>
      <c r="K4" s="387"/>
      <c r="L4" s="387"/>
    </row>
    <row r="5" spans="1:12" ht="13.5" customHeight="1">
      <c r="A5" s="368" t="s">
        <v>138</v>
      </c>
      <c r="B5" s="369"/>
      <c r="C5" s="369"/>
      <c r="D5" s="369"/>
      <c r="E5" s="369"/>
      <c r="F5" s="369"/>
      <c r="G5" s="369"/>
      <c r="H5" s="369"/>
      <c r="I5" s="369"/>
      <c r="J5" s="369"/>
      <c r="K5" s="369"/>
      <c r="L5" s="370"/>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50">
        <f>D9/100*35+D9</f>
        <v>533.92499999999995</v>
      </c>
      <c r="F9" s="50">
        <f>(B9*E9)/1000</f>
        <v>5.3392499999999998</v>
      </c>
      <c r="G9" s="51"/>
      <c r="H9" s="52"/>
      <c r="I9" s="52"/>
      <c r="J9" s="52"/>
      <c r="K9" s="52"/>
      <c r="L9" s="52"/>
    </row>
    <row r="10" spans="1:12" ht="13.5" customHeight="1">
      <c r="A10" s="53" t="s">
        <v>143</v>
      </c>
      <c r="B10" s="47"/>
      <c r="C10" s="368" t="s">
        <v>45</v>
      </c>
      <c r="D10" s="369"/>
      <c r="E10" s="369"/>
      <c r="F10" s="370"/>
      <c r="G10" s="54">
        <f>F6+F7+F8+F9</f>
        <v>33.304500000000004</v>
      </c>
      <c r="H10" s="52">
        <v>5.34</v>
      </c>
      <c r="I10" s="52">
        <v>11.23</v>
      </c>
      <c r="J10" s="52">
        <v>35.1</v>
      </c>
      <c r="K10" s="52">
        <v>263</v>
      </c>
      <c r="L10" s="52">
        <v>1.23</v>
      </c>
    </row>
    <row r="11" spans="1:12" s="55" customFormat="1" ht="19.5" customHeight="1">
      <c r="A11" s="371" t="s">
        <v>149</v>
      </c>
      <c r="B11" s="371"/>
      <c r="C11" s="371"/>
      <c r="D11" s="371"/>
      <c r="E11" s="371"/>
      <c r="F11" s="371"/>
      <c r="G11" s="371"/>
      <c r="H11" s="371"/>
      <c r="I11" s="371"/>
      <c r="J11" s="371"/>
      <c r="K11" s="371"/>
      <c r="L11" s="371"/>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371" t="s">
        <v>144</v>
      </c>
      <c r="B13" s="371"/>
      <c r="C13" s="371"/>
      <c r="D13" s="371"/>
      <c r="E13" s="371"/>
      <c r="F13" s="371"/>
      <c r="G13" s="371"/>
      <c r="H13" s="371"/>
      <c r="I13" s="371"/>
      <c r="J13" s="371"/>
      <c r="K13" s="371"/>
      <c r="L13" s="371"/>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368" t="s">
        <v>151</v>
      </c>
      <c r="B15" s="369"/>
      <c r="C15" s="369"/>
      <c r="D15" s="369"/>
      <c r="E15" s="369"/>
      <c r="F15" s="369"/>
      <c r="G15" s="369"/>
      <c r="H15" s="369"/>
      <c r="I15" s="369"/>
      <c r="J15" s="369"/>
      <c r="K15" s="369"/>
      <c r="L15" s="370"/>
    </row>
    <row r="16" spans="1:12" ht="16.5" customHeight="1">
      <c r="A16" s="46" t="s">
        <v>146</v>
      </c>
      <c r="B16" s="47">
        <v>5</v>
      </c>
      <c r="C16" s="48">
        <v>5</v>
      </c>
      <c r="D16" s="49">
        <v>320</v>
      </c>
      <c r="E16" s="49">
        <f>D16/100*35+D16</f>
        <v>432</v>
      </c>
      <c r="F16" s="50">
        <f>(B16*E16)/1000</f>
        <v>2.16</v>
      </c>
      <c r="G16" s="51"/>
      <c r="H16" s="52"/>
      <c r="I16" s="52"/>
      <c r="J16" s="52"/>
      <c r="K16" s="52"/>
      <c r="L16" s="52"/>
    </row>
    <row r="17" spans="1:12" ht="14.25" customHeight="1">
      <c r="A17" s="46" t="s">
        <v>147</v>
      </c>
      <c r="B17" s="47">
        <v>25.3</v>
      </c>
      <c r="C17" s="48">
        <v>25.3</v>
      </c>
      <c r="D17" s="49">
        <v>55</v>
      </c>
      <c r="E17" s="49">
        <f>D17/100*35+D17</f>
        <v>74.25</v>
      </c>
      <c r="F17" s="50">
        <f>(B17*E17)/1000</f>
        <v>1.878525</v>
      </c>
      <c r="G17" s="62"/>
      <c r="H17" s="52">
        <v>7.0000000000000007E-2</v>
      </c>
      <c r="I17" s="52">
        <v>0.02</v>
      </c>
      <c r="J17" s="52">
        <v>15</v>
      </c>
      <c r="K17" s="52">
        <v>60</v>
      </c>
      <c r="L17" s="52"/>
    </row>
    <row r="18" spans="1:12" ht="14.25" customHeight="1">
      <c r="A18" s="46" t="s">
        <v>152</v>
      </c>
      <c r="B18" s="47">
        <v>9</v>
      </c>
      <c r="C18" s="49">
        <v>7.2</v>
      </c>
      <c r="D18" s="49">
        <v>140</v>
      </c>
      <c r="E18" s="49">
        <f>D18/100*35+D18</f>
        <v>189</v>
      </c>
      <c r="F18" s="50">
        <f>(B18*E18)/1000</f>
        <v>1.7010000000000001</v>
      </c>
      <c r="G18" s="62"/>
      <c r="H18" s="52"/>
      <c r="I18" s="52"/>
      <c r="J18" s="52"/>
      <c r="K18" s="52"/>
      <c r="L18" s="52"/>
    </row>
    <row r="19" spans="1:12" ht="13.5" customHeight="1">
      <c r="A19" s="53" t="s">
        <v>143</v>
      </c>
      <c r="B19" s="47"/>
      <c r="C19" s="368">
        <v>200</v>
      </c>
      <c r="D19" s="369"/>
      <c r="E19" s="369"/>
      <c r="F19" s="370"/>
      <c r="G19" s="54">
        <f>F15+F16+F17+F18</f>
        <v>5.7395250000000004</v>
      </c>
      <c r="H19" s="52">
        <v>5.34</v>
      </c>
      <c r="I19" s="52">
        <v>11.23</v>
      </c>
      <c r="J19" s="52">
        <v>35.1</v>
      </c>
      <c r="K19" s="52">
        <v>263</v>
      </c>
      <c r="L19" s="52">
        <v>1.23</v>
      </c>
    </row>
    <row r="20" spans="1:12" s="63" customFormat="1" ht="16.5" customHeight="1">
      <c r="A20" s="368" t="s">
        <v>16</v>
      </c>
      <c r="B20" s="369"/>
      <c r="C20" s="369"/>
      <c r="D20" s="369"/>
      <c r="E20" s="369"/>
      <c r="F20" s="369"/>
      <c r="G20" s="369"/>
      <c r="H20" s="369"/>
      <c r="I20" s="369"/>
      <c r="J20" s="369"/>
      <c r="K20" s="369"/>
      <c r="L20" s="370"/>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s="63" customFormat="1" ht="15.75" customHeight="1">
      <c r="A22" s="368" t="s">
        <v>262</v>
      </c>
      <c r="B22" s="369"/>
      <c r="C22" s="369"/>
      <c r="D22" s="369"/>
      <c r="E22" s="369"/>
      <c r="F22" s="369"/>
      <c r="G22" s="369"/>
      <c r="H22" s="369"/>
      <c r="I22" s="369"/>
      <c r="J22" s="369"/>
      <c r="K22" s="369"/>
      <c r="L22" s="370"/>
    </row>
    <row r="23" spans="1:12" ht="18.75" customHeight="1">
      <c r="A23" s="46" t="s">
        <v>263</v>
      </c>
      <c r="B23" s="47">
        <v>55</v>
      </c>
      <c r="C23" s="48">
        <v>55</v>
      </c>
      <c r="D23" s="49">
        <v>164</v>
      </c>
      <c r="E23" s="50">
        <f>D23/100*35+D23</f>
        <v>221.4</v>
      </c>
      <c r="F23" s="50">
        <f>(B23*E23)/1000</f>
        <v>12.177</v>
      </c>
      <c r="G23" s="62">
        <f>F23</f>
        <v>12.177</v>
      </c>
      <c r="H23" s="52">
        <v>4.32</v>
      </c>
      <c r="I23" s="52">
        <v>3.2</v>
      </c>
      <c r="J23" s="52">
        <v>30.6</v>
      </c>
      <c r="K23" s="52">
        <v>19</v>
      </c>
      <c r="L23" s="52"/>
    </row>
    <row r="24" spans="1:12" ht="17.25" customHeight="1">
      <c r="A24" s="389"/>
      <c r="B24" s="390"/>
      <c r="C24" s="390"/>
      <c r="D24" s="391"/>
      <c r="E24" s="65"/>
      <c r="F24" s="62"/>
      <c r="G24" s="62">
        <f>G10+G12+G14+G19+G21+G23</f>
        <v>73.023525000000006</v>
      </c>
      <c r="H24" s="62">
        <f>H10+H14+H17+H21+H23</f>
        <v>22.37</v>
      </c>
      <c r="I24" s="62">
        <f>I10+I14+I17+I21+I23</f>
        <v>21.35</v>
      </c>
      <c r="J24" s="62">
        <f>J10+J14+J17+J21+J23</f>
        <v>133.69999999999999</v>
      </c>
      <c r="K24" s="62">
        <f>K10+K14+K17+K21+K23</f>
        <v>662</v>
      </c>
      <c r="L24" s="62">
        <f>L10+L14+L17+L21+L23</f>
        <v>1.37</v>
      </c>
    </row>
    <row r="25" spans="1:12" ht="16.5" customHeight="1">
      <c r="A25" s="373" t="s">
        <v>154</v>
      </c>
      <c r="B25" s="374"/>
      <c r="C25" s="374"/>
      <c r="D25" s="374"/>
      <c r="E25" s="374"/>
      <c r="F25" s="374"/>
      <c r="G25" s="374"/>
      <c r="H25" s="374"/>
      <c r="I25" s="374"/>
      <c r="J25" s="374"/>
      <c r="K25" s="374"/>
      <c r="L25" s="374"/>
    </row>
    <row r="26" spans="1:12" s="66" customFormat="1">
      <c r="A26" s="368" t="s">
        <v>36</v>
      </c>
      <c r="B26" s="369"/>
      <c r="C26" s="369"/>
      <c r="D26" s="369"/>
      <c r="E26" s="369"/>
      <c r="F26" s="369"/>
      <c r="G26" s="369"/>
      <c r="H26" s="369"/>
      <c r="I26" s="369"/>
      <c r="J26" s="369"/>
      <c r="K26" s="369"/>
      <c r="L26" s="370"/>
    </row>
    <row r="27" spans="1:12" s="66" customFormat="1">
      <c r="A27" s="67" t="s">
        <v>165</v>
      </c>
      <c r="B27" s="52">
        <v>63</v>
      </c>
      <c r="C27" s="52">
        <v>50.4</v>
      </c>
      <c r="D27" s="68">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72" t="s">
        <v>143</v>
      </c>
      <c r="B33" s="376" t="s">
        <v>186</v>
      </c>
      <c r="C33" s="377"/>
      <c r="D33" s="52"/>
      <c r="E33" s="52"/>
      <c r="F33" s="51"/>
      <c r="G33" s="62">
        <v>10</v>
      </c>
      <c r="H33" s="41"/>
      <c r="I33" s="41"/>
      <c r="J33" s="41"/>
      <c r="K33" s="41"/>
      <c r="L33" s="41"/>
    </row>
    <row r="34" spans="1:12" ht="15.75" customHeight="1">
      <c r="A34" s="368" t="s">
        <v>177</v>
      </c>
      <c r="B34" s="369"/>
      <c r="C34" s="369"/>
      <c r="D34" s="369"/>
      <c r="E34" s="369"/>
      <c r="F34" s="369"/>
      <c r="G34" s="369"/>
      <c r="H34" s="369"/>
      <c r="I34" s="369"/>
      <c r="J34" s="369"/>
      <c r="K34" s="369"/>
      <c r="L34" s="370"/>
    </row>
    <row r="35" spans="1:12">
      <c r="A35" s="67" t="s">
        <v>169</v>
      </c>
      <c r="B35" s="52">
        <v>75</v>
      </c>
      <c r="C35" s="52">
        <v>60</v>
      </c>
      <c r="D35" s="52">
        <v>24</v>
      </c>
      <c r="E35" s="52">
        <f>D35/100*35+D35</f>
        <v>32.4</v>
      </c>
      <c r="F35" s="51">
        <f>(B35*E35)/1000</f>
        <v>2.4300000000000002</v>
      </c>
      <c r="G35" s="51"/>
      <c r="H35" s="41"/>
      <c r="I35" s="41"/>
      <c r="J35" s="41"/>
      <c r="K35" s="41"/>
      <c r="L35" s="41"/>
    </row>
    <row r="36" spans="1:12">
      <c r="A36" s="67" t="s">
        <v>159</v>
      </c>
      <c r="B36" s="52">
        <v>50</v>
      </c>
      <c r="C36" s="52">
        <v>36</v>
      </c>
      <c r="D36" s="52">
        <v>45</v>
      </c>
      <c r="E36" s="52">
        <f t="shared" ref="E36:E43" si="2">D36/100*35+D36</f>
        <v>60.75</v>
      </c>
      <c r="F36" s="51">
        <f>(B36*E36)/1000</f>
        <v>3.0375000000000001</v>
      </c>
      <c r="G36" s="51"/>
      <c r="H36" s="41"/>
      <c r="I36" s="41"/>
      <c r="J36" s="41"/>
      <c r="K36" s="41"/>
      <c r="L36" s="41"/>
    </row>
    <row r="37" spans="1:12">
      <c r="A37" s="67" t="s">
        <v>170</v>
      </c>
      <c r="B37" s="52">
        <v>15</v>
      </c>
      <c r="C37" s="52">
        <v>12.6</v>
      </c>
      <c r="D37" s="52">
        <v>24</v>
      </c>
      <c r="E37" s="52">
        <f t="shared" si="2"/>
        <v>32.4</v>
      </c>
      <c r="F37" s="51">
        <f t="shared" ref="F37:F43" si="3">(B37*E37)/1000</f>
        <v>0.48599999999999999</v>
      </c>
      <c r="G37" s="51"/>
      <c r="H37" s="41"/>
      <c r="I37" s="41"/>
      <c r="J37" s="41"/>
      <c r="K37" s="41"/>
      <c r="L37" s="41"/>
    </row>
    <row r="38" spans="1:12">
      <c r="A38" s="67" t="s">
        <v>162</v>
      </c>
      <c r="B38" s="52">
        <v>20</v>
      </c>
      <c r="C38" s="52">
        <v>16</v>
      </c>
      <c r="D38" s="52">
        <v>30</v>
      </c>
      <c r="E38" s="52">
        <f t="shared" si="2"/>
        <v>40.5</v>
      </c>
      <c r="F38" s="51">
        <f t="shared" si="3"/>
        <v>0.81</v>
      </c>
      <c r="G38" s="51"/>
      <c r="H38" s="41"/>
      <c r="I38" s="41"/>
      <c r="J38" s="41"/>
      <c r="K38" s="41"/>
      <c r="L38" s="41"/>
    </row>
    <row r="39" spans="1:12">
      <c r="A39" s="67" t="s">
        <v>167</v>
      </c>
      <c r="B39" s="52">
        <v>3</v>
      </c>
      <c r="C39" s="52">
        <v>3</v>
      </c>
      <c r="D39" s="52">
        <v>157</v>
      </c>
      <c r="E39" s="52">
        <f t="shared" si="2"/>
        <v>211.95</v>
      </c>
      <c r="F39" s="51">
        <f t="shared" si="3"/>
        <v>0.63584999999999992</v>
      </c>
      <c r="G39" s="51"/>
      <c r="H39" s="41"/>
      <c r="I39" s="41"/>
      <c r="J39" s="41"/>
      <c r="K39" s="41"/>
      <c r="L39" s="41"/>
    </row>
    <row r="40" spans="1:12">
      <c r="A40" s="67" t="s">
        <v>171</v>
      </c>
      <c r="B40" s="52">
        <v>6</v>
      </c>
      <c r="C40" s="52">
        <v>6</v>
      </c>
      <c r="D40" s="52">
        <v>144</v>
      </c>
      <c r="E40" s="52">
        <f t="shared" si="2"/>
        <v>194.4</v>
      </c>
      <c r="F40" s="51">
        <f t="shared" si="3"/>
        <v>1.1664000000000001</v>
      </c>
      <c r="G40" s="51"/>
      <c r="H40" s="41"/>
      <c r="I40" s="41"/>
      <c r="J40" s="41"/>
      <c r="K40" s="41"/>
      <c r="L40" s="41"/>
    </row>
    <row r="41" spans="1:12">
      <c r="A41" s="67" t="s">
        <v>168</v>
      </c>
      <c r="B41" s="52">
        <v>2</v>
      </c>
      <c r="C41" s="52">
        <v>2</v>
      </c>
      <c r="D41" s="52">
        <v>17</v>
      </c>
      <c r="E41" s="52">
        <f t="shared" si="2"/>
        <v>22.95</v>
      </c>
      <c r="F41" s="51">
        <f t="shared" si="3"/>
        <v>4.5899999999999996E-2</v>
      </c>
      <c r="G41" s="51"/>
      <c r="H41" s="41"/>
      <c r="I41" s="41"/>
      <c r="J41" s="41"/>
      <c r="K41" s="41"/>
      <c r="L41" s="41"/>
    </row>
    <row r="42" spans="1:12">
      <c r="A42" s="67" t="s">
        <v>172</v>
      </c>
      <c r="B42" s="52">
        <v>0.05</v>
      </c>
      <c r="C42" s="52">
        <v>0.05</v>
      </c>
      <c r="D42" s="52">
        <v>450</v>
      </c>
      <c r="E42" s="52">
        <f t="shared" si="2"/>
        <v>607.5</v>
      </c>
      <c r="F42" s="51">
        <f t="shared" si="3"/>
        <v>3.0374999999999999E-2</v>
      </c>
      <c r="G42" s="51"/>
      <c r="H42" s="41"/>
      <c r="I42" s="41"/>
      <c r="J42" s="41"/>
      <c r="K42" s="41"/>
      <c r="L42" s="41"/>
    </row>
    <row r="43" spans="1:12">
      <c r="A43" s="67" t="s">
        <v>156</v>
      </c>
      <c r="B43" s="52">
        <v>30</v>
      </c>
      <c r="C43" s="52">
        <v>24</v>
      </c>
      <c r="D43" s="52">
        <v>90</v>
      </c>
      <c r="E43" s="52">
        <f t="shared" si="2"/>
        <v>121.5</v>
      </c>
      <c r="F43" s="51">
        <f t="shared" si="3"/>
        <v>3.645</v>
      </c>
      <c r="G43" s="51"/>
      <c r="H43" s="41"/>
      <c r="I43" s="41"/>
      <c r="J43" s="41"/>
      <c r="K43" s="41"/>
      <c r="L43" s="41"/>
    </row>
    <row r="44" spans="1:12">
      <c r="A44" s="67" t="s">
        <v>173</v>
      </c>
      <c r="B44" s="52">
        <v>150</v>
      </c>
      <c r="C44" s="52">
        <v>150</v>
      </c>
      <c r="D44" s="52"/>
      <c r="E44" s="52"/>
      <c r="F44" s="51">
        <f>(B44*E44)/1000</f>
        <v>0</v>
      </c>
      <c r="G44" s="51"/>
      <c r="H44" s="41"/>
      <c r="I44" s="41"/>
      <c r="J44" s="41"/>
      <c r="K44" s="41"/>
      <c r="L44" s="41"/>
    </row>
    <row r="45" spans="1:12">
      <c r="A45" s="72" t="s">
        <v>143</v>
      </c>
      <c r="B45" s="376" t="s">
        <v>185</v>
      </c>
      <c r="C45" s="377"/>
      <c r="D45" s="73"/>
      <c r="E45" s="73"/>
      <c r="F45" s="74"/>
      <c r="G45" s="75">
        <v>15</v>
      </c>
      <c r="H45" s="76"/>
      <c r="I45" s="76"/>
      <c r="J45" s="76"/>
      <c r="K45" s="76"/>
      <c r="L45" s="76"/>
    </row>
    <row r="46" spans="1:12">
      <c r="A46" s="368" t="s">
        <v>38</v>
      </c>
      <c r="B46" s="369"/>
      <c r="C46" s="369"/>
      <c r="D46" s="369"/>
      <c r="E46" s="369"/>
      <c r="F46" s="369"/>
      <c r="G46" s="369"/>
      <c r="H46" s="369"/>
      <c r="I46" s="369"/>
      <c r="J46" s="369"/>
      <c r="K46" s="369"/>
      <c r="L46" s="370"/>
    </row>
    <row r="47" spans="1:12">
      <c r="A47" s="67" t="s">
        <v>139</v>
      </c>
      <c r="B47" s="52">
        <v>72</v>
      </c>
      <c r="C47" s="52">
        <v>71.28</v>
      </c>
      <c r="D47" s="52">
        <v>64</v>
      </c>
      <c r="E47" s="52">
        <f>D47/100*35+D47</f>
        <v>86.4</v>
      </c>
      <c r="F47" s="51">
        <f>(B47*E47)/1000</f>
        <v>6.2208000000000006</v>
      </c>
      <c r="G47" s="51"/>
      <c r="H47" s="41"/>
      <c r="I47" s="41"/>
      <c r="J47" s="41"/>
      <c r="K47" s="41"/>
      <c r="L47" s="41"/>
    </row>
    <row r="48" spans="1:12">
      <c r="A48" s="67" t="s">
        <v>142</v>
      </c>
      <c r="B48" s="52">
        <v>9</v>
      </c>
      <c r="C48" s="52">
        <v>9</v>
      </c>
      <c r="D48" s="52">
        <v>395.5</v>
      </c>
      <c r="E48" s="52">
        <f>D48/100*35+D48</f>
        <v>533.92499999999995</v>
      </c>
      <c r="F48" s="51">
        <f t="shared" ref="F48:F56" si="4">(B48*E48)/1000</f>
        <v>4.8053249999999998</v>
      </c>
      <c r="G48" s="51"/>
      <c r="H48" s="41"/>
      <c r="I48" s="41"/>
      <c r="J48" s="41"/>
      <c r="K48" s="41"/>
      <c r="L48" s="41"/>
    </row>
    <row r="49" spans="1:12">
      <c r="A49" s="67" t="s">
        <v>168</v>
      </c>
      <c r="B49" s="52">
        <v>0.7</v>
      </c>
      <c r="C49" s="52">
        <v>0.7</v>
      </c>
      <c r="D49" s="52">
        <v>17</v>
      </c>
      <c r="E49" s="52">
        <f>D49/100*35+D49</f>
        <v>22.95</v>
      </c>
      <c r="F49" s="51">
        <f t="shared" si="4"/>
        <v>1.6064999999999999E-2</v>
      </c>
      <c r="G49" s="51"/>
      <c r="H49" s="41"/>
      <c r="I49" s="41"/>
      <c r="J49" s="41"/>
      <c r="K49" s="41"/>
      <c r="L49" s="41"/>
    </row>
    <row r="50" spans="1:12">
      <c r="A50" s="72" t="s">
        <v>143</v>
      </c>
      <c r="B50" s="376" t="s">
        <v>187</v>
      </c>
      <c r="C50" s="377"/>
      <c r="D50" s="52"/>
      <c r="E50" s="52"/>
      <c r="F50" s="51"/>
      <c r="G50" s="51">
        <v>15</v>
      </c>
      <c r="H50" s="41"/>
      <c r="I50" s="41"/>
      <c r="J50" s="41"/>
      <c r="K50" s="41"/>
      <c r="L50" s="41"/>
    </row>
    <row r="51" spans="1:12">
      <c r="A51" s="378" t="s">
        <v>55</v>
      </c>
      <c r="B51" s="379"/>
      <c r="C51" s="379"/>
      <c r="D51" s="379"/>
      <c r="E51" s="379"/>
      <c r="F51" s="379"/>
      <c r="G51" s="379"/>
      <c r="H51" s="379"/>
      <c r="I51" s="379"/>
      <c r="J51" s="379"/>
      <c r="K51" s="379"/>
      <c r="L51" s="380"/>
    </row>
    <row r="52" spans="1:12" ht="16.5">
      <c r="A52" s="77" t="s">
        <v>175</v>
      </c>
      <c r="B52" s="16">
        <v>105</v>
      </c>
      <c r="C52" s="16">
        <v>78.75</v>
      </c>
      <c r="D52" s="52">
        <v>184</v>
      </c>
      <c r="E52" s="52">
        <f>D52/100*35+D52</f>
        <v>248.4</v>
      </c>
      <c r="F52" s="51">
        <f t="shared" si="4"/>
        <v>26.082000000000001</v>
      </c>
      <c r="G52" s="51"/>
      <c r="H52" s="41"/>
      <c r="I52" s="41"/>
      <c r="J52" s="41"/>
      <c r="K52" s="41"/>
      <c r="L52" s="41"/>
    </row>
    <row r="53" spans="1:12" ht="16.5">
      <c r="A53" s="77" t="s">
        <v>148</v>
      </c>
      <c r="B53" s="16">
        <v>25</v>
      </c>
      <c r="C53" s="16">
        <v>25</v>
      </c>
      <c r="D53" s="52">
        <v>58</v>
      </c>
      <c r="E53" s="52">
        <f>D53/100*35+D53</f>
        <v>78.3</v>
      </c>
      <c r="F53" s="51">
        <f t="shared" si="4"/>
        <v>1.9575</v>
      </c>
      <c r="G53" s="51"/>
      <c r="H53" s="41"/>
      <c r="I53" s="41"/>
      <c r="J53" s="41"/>
      <c r="K53" s="41"/>
      <c r="L53" s="41"/>
    </row>
    <row r="54" spans="1:12" ht="16.5">
      <c r="A54" s="77" t="s">
        <v>157</v>
      </c>
      <c r="B54" s="16">
        <v>2</v>
      </c>
      <c r="C54" s="16">
        <v>2</v>
      </c>
      <c r="D54" s="52">
        <v>157</v>
      </c>
      <c r="E54" s="52">
        <f>D54/100*35+D54</f>
        <v>211.95</v>
      </c>
      <c r="F54" s="51">
        <f t="shared" si="4"/>
        <v>0.4239</v>
      </c>
      <c r="G54" s="51"/>
      <c r="H54" s="41"/>
      <c r="I54" s="41"/>
      <c r="J54" s="41"/>
      <c r="K54" s="41"/>
      <c r="L54" s="41"/>
    </row>
    <row r="55" spans="1:12" ht="16.5">
      <c r="A55" s="77" t="s">
        <v>140</v>
      </c>
      <c r="B55" s="16">
        <v>20</v>
      </c>
      <c r="C55" s="16">
        <v>20</v>
      </c>
      <c r="D55" s="52">
        <v>62</v>
      </c>
      <c r="E55" s="52">
        <f>D55/100*35+D55</f>
        <v>83.7</v>
      </c>
      <c r="F55" s="51">
        <f t="shared" si="4"/>
        <v>1.6739999999999999</v>
      </c>
      <c r="G55" s="51"/>
      <c r="H55" s="41"/>
      <c r="I55" s="41"/>
      <c r="J55" s="41"/>
      <c r="K55" s="41"/>
      <c r="L55" s="41"/>
    </row>
    <row r="56" spans="1:12" ht="16.5">
      <c r="A56" s="77" t="s">
        <v>168</v>
      </c>
      <c r="B56" s="16">
        <v>0.5</v>
      </c>
      <c r="C56" s="16">
        <v>0.5</v>
      </c>
      <c r="D56" s="52">
        <v>17</v>
      </c>
      <c r="E56" s="52">
        <f>D56/100*35+D56</f>
        <v>22.95</v>
      </c>
      <c r="F56" s="51">
        <f t="shared" si="4"/>
        <v>1.1474999999999999E-2</v>
      </c>
      <c r="G56" s="51"/>
      <c r="H56" s="41"/>
      <c r="I56" s="41"/>
      <c r="J56" s="41"/>
      <c r="K56" s="41"/>
      <c r="L56" s="41"/>
    </row>
    <row r="57" spans="1:12" ht="15" customHeight="1">
      <c r="A57" s="72" t="s">
        <v>143</v>
      </c>
      <c r="B57" s="376">
        <v>90</v>
      </c>
      <c r="C57" s="377"/>
      <c r="D57" s="73"/>
      <c r="E57" s="73"/>
      <c r="F57" s="74"/>
      <c r="G57" s="62">
        <v>35</v>
      </c>
      <c r="H57" s="41"/>
      <c r="I57" s="41"/>
      <c r="J57" s="41"/>
      <c r="K57" s="41"/>
      <c r="L57" s="41"/>
    </row>
    <row r="58" spans="1:12">
      <c r="A58" s="368" t="s">
        <v>23</v>
      </c>
      <c r="B58" s="369"/>
      <c r="C58" s="369"/>
      <c r="D58" s="369"/>
      <c r="E58" s="369"/>
      <c r="F58" s="369"/>
      <c r="G58" s="369"/>
      <c r="H58" s="369"/>
      <c r="I58" s="369"/>
      <c r="J58" s="369"/>
      <c r="K58" s="369"/>
      <c r="L58" s="370"/>
    </row>
    <row r="59" spans="1:12">
      <c r="A59" s="78" t="s">
        <v>176</v>
      </c>
      <c r="B59" s="47">
        <v>25</v>
      </c>
      <c r="C59" s="47">
        <v>25</v>
      </c>
      <c r="D59" s="52">
        <v>97</v>
      </c>
      <c r="E59" s="52">
        <f>D59/100*35+D59</f>
        <v>130.94999999999999</v>
      </c>
      <c r="F59" s="51">
        <f>(B59*E59)/1000</f>
        <v>3.2737499999999997</v>
      </c>
      <c r="G59" s="51"/>
      <c r="H59" s="41"/>
      <c r="I59" s="41"/>
      <c r="J59" s="41"/>
      <c r="K59" s="41"/>
      <c r="L59" s="41"/>
    </row>
    <row r="60" spans="1:12">
      <c r="A60" s="78" t="s">
        <v>147</v>
      </c>
      <c r="B60" s="47">
        <v>15</v>
      </c>
      <c r="C60" s="47">
        <v>15</v>
      </c>
      <c r="D60" s="52">
        <v>55</v>
      </c>
      <c r="E60" s="52">
        <f>D60/100*35+D60</f>
        <v>74.25</v>
      </c>
      <c r="F60" s="51">
        <f>(B60*E60)/1000</f>
        <v>1.11375</v>
      </c>
      <c r="G60" s="51"/>
      <c r="H60" s="41"/>
      <c r="I60" s="41"/>
      <c r="J60" s="41"/>
      <c r="K60" s="41"/>
      <c r="L60" s="41"/>
    </row>
    <row r="61" spans="1:12">
      <c r="A61" s="79" t="s">
        <v>143</v>
      </c>
      <c r="B61" s="381">
        <v>200</v>
      </c>
      <c r="C61" s="382"/>
      <c r="D61" s="52"/>
      <c r="E61" s="52"/>
      <c r="F61" s="51"/>
      <c r="G61" s="62">
        <v>5</v>
      </c>
      <c r="H61" s="41"/>
      <c r="I61" s="41"/>
      <c r="J61" s="41"/>
      <c r="K61" s="41"/>
      <c r="L61" s="41"/>
    </row>
    <row r="62" spans="1:12">
      <c r="A62" s="53" t="s">
        <v>163</v>
      </c>
      <c r="B62" s="80">
        <v>80</v>
      </c>
      <c r="C62" s="80">
        <v>80</v>
      </c>
      <c r="D62" s="383"/>
      <c r="E62" s="384"/>
      <c r="F62" s="384"/>
      <c r="G62" s="385"/>
      <c r="H62" s="41"/>
      <c r="I62" s="41"/>
      <c r="J62" s="41"/>
      <c r="K62" s="41"/>
      <c r="L62" s="81"/>
    </row>
    <row r="63" spans="1:12">
      <c r="A63" s="46" t="s">
        <v>163</v>
      </c>
      <c r="B63" s="47">
        <v>30</v>
      </c>
      <c r="C63" s="47">
        <v>30</v>
      </c>
      <c r="D63" s="52">
        <v>40</v>
      </c>
      <c r="E63" s="52">
        <f>D63/100*335+D63</f>
        <v>174</v>
      </c>
      <c r="F63" s="51">
        <v>1.5</v>
      </c>
      <c r="G63" s="51"/>
      <c r="H63" s="41"/>
      <c r="I63" s="41"/>
      <c r="J63" s="41"/>
      <c r="K63" s="41"/>
      <c r="L63" s="81"/>
    </row>
    <row r="64" spans="1:12">
      <c r="A64" s="53" t="s">
        <v>164</v>
      </c>
      <c r="B64" s="80">
        <v>30</v>
      </c>
      <c r="C64" s="80">
        <v>30</v>
      </c>
      <c r="D64" s="383"/>
      <c r="E64" s="384"/>
      <c r="F64" s="384"/>
      <c r="G64" s="385"/>
      <c r="H64" s="41"/>
      <c r="I64" s="41"/>
      <c r="J64" s="41"/>
      <c r="K64" s="41"/>
      <c r="L64" s="81"/>
    </row>
    <row r="65" spans="1:12">
      <c r="A65" s="53" t="s">
        <v>164</v>
      </c>
      <c r="B65" s="80">
        <v>30</v>
      </c>
      <c r="C65" s="80">
        <v>30</v>
      </c>
      <c r="D65" s="52">
        <v>44</v>
      </c>
      <c r="E65" s="52">
        <f>D65/100*35+D65</f>
        <v>59.4</v>
      </c>
      <c r="F65" s="51">
        <v>1.5</v>
      </c>
      <c r="G65" s="62"/>
      <c r="H65" s="41"/>
      <c r="I65" s="41"/>
      <c r="J65" s="41"/>
      <c r="K65" s="41"/>
      <c r="L65" s="81"/>
    </row>
    <row r="66" spans="1:12" ht="15" customHeight="1">
      <c r="A66" s="383" t="s">
        <v>133</v>
      </c>
      <c r="B66" s="384"/>
      <c r="C66" s="384"/>
      <c r="D66" s="385"/>
      <c r="E66" s="68"/>
      <c r="F66" s="51"/>
      <c r="G66" s="82">
        <f>G33+G45+G50+G57+G61+F63+F65</f>
        <v>83</v>
      </c>
      <c r="H66" s="41"/>
      <c r="I66" s="41"/>
      <c r="J66" s="41"/>
      <c r="K66" s="41"/>
      <c r="L66" s="41"/>
    </row>
    <row r="67" spans="1:12">
      <c r="A67" s="42"/>
      <c r="B67" s="42"/>
      <c r="C67" s="83"/>
      <c r="E67" s="43"/>
      <c r="F67" s="42"/>
      <c r="G67" s="42"/>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sheetData>
  <mergeCells count="34">
    <mergeCell ref="B61:C61"/>
    <mergeCell ref="J1:L1"/>
    <mergeCell ref="A5:L5"/>
    <mergeCell ref="A66:D66"/>
    <mergeCell ref="F2:F3"/>
    <mergeCell ref="D62:G62"/>
    <mergeCell ref="A58:L58"/>
    <mergeCell ref="A4:L4"/>
    <mergeCell ref="H2:L2"/>
    <mergeCell ref="A24:D24"/>
    <mergeCell ref="A26:L26"/>
    <mergeCell ref="C2:C3"/>
    <mergeCell ref="D64:G64"/>
    <mergeCell ref="A13:L13"/>
    <mergeCell ref="G2:G3"/>
    <mergeCell ref="B57:C57"/>
    <mergeCell ref="A51:L51"/>
    <mergeCell ref="A15:L15"/>
    <mergeCell ref="B45:C45"/>
    <mergeCell ref="B50:C50"/>
    <mergeCell ref="A46:L46"/>
    <mergeCell ref="A1:I1"/>
    <mergeCell ref="A34:L34"/>
    <mergeCell ref="A11:L11"/>
    <mergeCell ref="A20:L20"/>
    <mergeCell ref="A22:L22"/>
    <mergeCell ref="D2:D3"/>
    <mergeCell ref="A25:L25"/>
    <mergeCell ref="C10:F10"/>
    <mergeCell ref="B2:B3"/>
    <mergeCell ref="B33:C33"/>
    <mergeCell ref="C19:F19"/>
    <mergeCell ref="E2:E3"/>
    <mergeCell ref="A2:A3"/>
  </mergeCells>
  <pageMargins left="0" right="0" top="0" bottom="0" header="0.31496062992125984" footer="0.31496062992125984"/>
  <pageSetup paperSize="9" fitToWidth="0" fitToHeight="0" orientation="landscape"/>
</worksheet>
</file>

<file path=xl/worksheets/sheet20.xml><?xml version="1.0" encoding="utf-8"?>
<worksheet xmlns="http://schemas.openxmlformats.org/spreadsheetml/2006/main" xmlns:r="http://schemas.openxmlformats.org/officeDocument/2006/relationships">
  <dimension ref="A1:L7843"/>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9.28515625" style="43" customWidth="1"/>
    <col min="8" max="8" width="9.28515625" style="42" customWidth="1"/>
    <col min="9" max="9" width="9.85546875" style="42" customWidth="1"/>
    <col min="10" max="10" width="11.140625" style="42" customWidth="1"/>
    <col min="11" max="11" width="11.28515625" style="42" customWidth="1"/>
    <col min="12" max="12" width="11" style="42" customWidth="1"/>
    <col min="13" max="16384" width="9.140625" style="42"/>
  </cols>
  <sheetData>
    <row r="1" spans="1:12" ht="42" customHeight="1">
      <c r="A1" s="367" t="s">
        <v>255</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252</v>
      </c>
      <c r="B4" s="387"/>
      <c r="C4" s="387"/>
      <c r="D4" s="387"/>
      <c r="E4" s="387"/>
      <c r="F4" s="387"/>
      <c r="G4" s="387"/>
      <c r="H4" s="387"/>
      <c r="I4" s="387"/>
      <c r="J4" s="387"/>
      <c r="K4" s="387"/>
      <c r="L4" s="387"/>
    </row>
    <row r="5" spans="1:12" ht="13.5" customHeight="1">
      <c r="A5" s="368" t="s">
        <v>59</v>
      </c>
      <c r="B5" s="369"/>
      <c r="C5" s="369"/>
      <c r="D5" s="369"/>
      <c r="E5" s="369"/>
      <c r="F5" s="369"/>
      <c r="G5" s="369"/>
      <c r="H5" s="369"/>
      <c r="I5" s="369"/>
      <c r="J5" s="369"/>
      <c r="K5" s="369"/>
      <c r="L5" s="370"/>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378" t="s">
        <v>29</v>
      </c>
      <c r="D10" s="369"/>
      <c r="E10" s="369"/>
      <c r="F10" s="370"/>
      <c r="G10" s="54">
        <f>SUM(F6:F9)</f>
        <v>19.576215000000001</v>
      </c>
      <c r="H10" s="52">
        <v>5.34</v>
      </c>
      <c r="I10" s="52">
        <v>11.23</v>
      </c>
      <c r="J10" s="52">
        <v>35.1</v>
      </c>
      <c r="K10" s="52">
        <v>263</v>
      </c>
      <c r="L10" s="52">
        <v>1.23</v>
      </c>
    </row>
    <row r="11" spans="1:12">
      <c r="A11" s="378" t="s">
        <v>88</v>
      </c>
      <c r="B11" s="379"/>
      <c r="C11" s="379"/>
      <c r="D11" s="379"/>
      <c r="E11" s="379"/>
      <c r="F11" s="379"/>
      <c r="G11" s="379"/>
      <c r="H11" s="379"/>
      <c r="I11" s="379"/>
      <c r="J11" s="379"/>
      <c r="K11" s="379"/>
      <c r="L11" s="380"/>
    </row>
    <row r="12" spans="1:12">
      <c r="A12" s="67" t="s">
        <v>193</v>
      </c>
      <c r="B12" s="126">
        <v>5</v>
      </c>
      <c r="C12" s="126">
        <v>5</v>
      </c>
      <c r="D12" s="150">
        <v>144</v>
      </c>
      <c r="E12" s="51">
        <f>D12/100*30+D12</f>
        <v>187.2</v>
      </c>
      <c r="F12" s="51">
        <f t="shared" ref="F12:F19" si="0">(B12*E12)/1000</f>
        <v>0.93600000000000005</v>
      </c>
      <c r="G12" s="51"/>
      <c r="H12" s="41"/>
      <c r="I12" s="41"/>
      <c r="J12" s="41"/>
      <c r="K12" s="41"/>
      <c r="L12" s="41"/>
    </row>
    <row r="13" spans="1:12">
      <c r="A13" s="67" t="s">
        <v>158</v>
      </c>
      <c r="B13" s="126">
        <v>0.9</v>
      </c>
      <c r="C13" s="126">
        <v>0.9</v>
      </c>
      <c r="D13" s="150">
        <v>17</v>
      </c>
      <c r="E13" s="51">
        <f t="shared" ref="E13:E19" si="1">D13/100*30+D13</f>
        <v>22.1</v>
      </c>
      <c r="F13" s="51">
        <f t="shared" si="0"/>
        <v>1.9890000000000001E-2</v>
      </c>
      <c r="G13" s="51"/>
      <c r="H13" s="41"/>
      <c r="I13" s="41"/>
      <c r="J13" s="41"/>
      <c r="K13" s="41"/>
      <c r="L13" s="41"/>
    </row>
    <row r="14" spans="1:12">
      <c r="A14" s="67" t="s">
        <v>233</v>
      </c>
      <c r="B14" s="126">
        <v>3</v>
      </c>
      <c r="C14" s="126">
        <v>3</v>
      </c>
      <c r="D14" s="150">
        <v>102.5</v>
      </c>
      <c r="E14" s="51">
        <f t="shared" si="1"/>
        <v>133.25</v>
      </c>
      <c r="F14" s="51">
        <f t="shared" si="0"/>
        <v>0.39974999999999999</v>
      </c>
      <c r="G14" s="51"/>
      <c r="H14" s="41"/>
      <c r="I14" s="41"/>
      <c r="J14" s="41"/>
      <c r="K14" s="41"/>
      <c r="L14" s="41"/>
    </row>
    <row r="15" spans="1:12">
      <c r="A15" s="67" t="s">
        <v>162</v>
      </c>
      <c r="B15" s="126">
        <v>10</v>
      </c>
      <c r="C15" s="126">
        <v>7.5</v>
      </c>
      <c r="D15" s="150">
        <v>30</v>
      </c>
      <c r="E15" s="51">
        <f t="shared" si="1"/>
        <v>39</v>
      </c>
      <c r="F15" s="51">
        <f t="shared" si="0"/>
        <v>0.39</v>
      </c>
      <c r="G15" s="51"/>
      <c r="H15" s="41"/>
      <c r="I15" s="41"/>
      <c r="J15" s="41"/>
      <c r="K15" s="41"/>
      <c r="L15" s="41"/>
    </row>
    <row r="16" spans="1:12">
      <c r="A16" s="67" t="s">
        <v>161</v>
      </c>
      <c r="B16" s="126">
        <v>11.2</v>
      </c>
      <c r="C16" s="126">
        <v>9.41</v>
      </c>
      <c r="D16" s="150">
        <v>24</v>
      </c>
      <c r="E16" s="51">
        <f t="shared" si="1"/>
        <v>31.2</v>
      </c>
      <c r="F16" s="51">
        <f t="shared" si="0"/>
        <v>0.34943999999999997</v>
      </c>
      <c r="G16" s="51"/>
      <c r="H16" s="41"/>
      <c r="I16" s="41"/>
      <c r="J16" s="41"/>
      <c r="K16" s="41"/>
      <c r="L16" s="41"/>
    </row>
    <row r="17" spans="1:12">
      <c r="A17" s="67" t="s">
        <v>142</v>
      </c>
      <c r="B17" s="126">
        <v>3</v>
      </c>
      <c r="C17" s="126">
        <v>3</v>
      </c>
      <c r="D17" s="150">
        <v>395.5</v>
      </c>
      <c r="E17" s="51">
        <f t="shared" si="1"/>
        <v>514.15</v>
      </c>
      <c r="F17" s="51">
        <f t="shared" si="0"/>
        <v>1.5424499999999999</v>
      </c>
      <c r="G17" s="51"/>
      <c r="H17" s="41"/>
      <c r="I17" s="41"/>
      <c r="J17" s="41"/>
      <c r="K17" s="41"/>
      <c r="L17" s="41"/>
    </row>
    <row r="18" spans="1:12">
      <c r="A18" s="67" t="s">
        <v>192</v>
      </c>
      <c r="B18" s="126">
        <v>3</v>
      </c>
      <c r="C18" s="126">
        <v>3</v>
      </c>
      <c r="D18" s="150">
        <v>34</v>
      </c>
      <c r="E18" s="51">
        <f t="shared" si="1"/>
        <v>44.2</v>
      </c>
      <c r="F18" s="51">
        <f t="shared" si="0"/>
        <v>0.13260000000000002</v>
      </c>
      <c r="G18" s="51"/>
      <c r="H18" s="41"/>
      <c r="I18" s="41"/>
      <c r="J18" s="41"/>
      <c r="K18" s="41"/>
      <c r="L18" s="41"/>
    </row>
    <row r="19" spans="1:12">
      <c r="A19" s="67" t="s">
        <v>234</v>
      </c>
      <c r="B19" s="126">
        <v>120.1</v>
      </c>
      <c r="C19" s="126">
        <v>111.06</v>
      </c>
      <c r="D19" s="150">
        <v>184</v>
      </c>
      <c r="E19" s="51">
        <f t="shared" si="1"/>
        <v>239.2</v>
      </c>
      <c r="F19" s="51">
        <f t="shared" si="0"/>
        <v>28.727919999999997</v>
      </c>
      <c r="G19" s="51"/>
      <c r="H19" s="41"/>
      <c r="I19" s="41"/>
      <c r="J19" s="41"/>
      <c r="K19" s="41"/>
      <c r="L19" s="41"/>
    </row>
    <row r="20" spans="1:12" ht="15" customHeight="1">
      <c r="A20" s="161" t="s">
        <v>143</v>
      </c>
      <c r="B20" s="376">
        <v>100</v>
      </c>
      <c r="C20" s="377"/>
      <c r="D20" s="73"/>
      <c r="E20" s="73"/>
      <c r="F20" s="74"/>
      <c r="G20" s="75">
        <f>F12+F13+F14+F15+F16+F17+F18+F19</f>
        <v>32.498049999999999</v>
      </c>
      <c r="H20" s="76"/>
      <c r="I20" s="76"/>
      <c r="J20" s="76"/>
      <c r="K20" s="76"/>
      <c r="L20" s="76"/>
    </row>
    <row r="21" spans="1:12" s="66" customFormat="1" ht="15.75" customHeight="1">
      <c r="A21" s="368" t="s">
        <v>51</v>
      </c>
      <c r="B21" s="369"/>
      <c r="C21" s="369"/>
      <c r="D21" s="369"/>
      <c r="E21" s="369"/>
      <c r="F21" s="369"/>
      <c r="G21" s="369"/>
      <c r="H21" s="369"/>
      <c r="I21" s="369"/>
      <c r="J21" s="369"/>
      <c r="K21" s="369"/>
      <c r="L21" s="370"/>
    </row>
    <row r="22" spans="1:12" s="66" customFormat="1" ht="14.25" customHeight="1">
      <c r="A22" s="67" t="s">
        <v>182</v>
      </c>
      <c r="B22" s="52">
        <v>107.8</v>
      </c>
      <c r="C22" s="52">
        <v>100</v>
      </c>
      <c r="D22" s="52">
        <v>75</v>
      </c>
      <c r="E22" s="52">
        <f>D22/100*30+D22</f>
        <v>97.5</v>
      </c>
      <c r="F22" s="51">
        <f>(B22*E22)/1000</f>
        <v>10.5105</v>
      </c>
      <c r="G22" s="51"/>
      <c r="H22" s="69"/>
      <c r="I22" s="69"/>
      <c r="J22" s="69"/>
      <c r="K22" s="69"/>
      <c r="L22" s="69"/>
    </row>
    <row r="23" spans="1:12">
      <c r="A23" s="250" t="s">
        <v>143</v>
      </c>
      <c r="B23" s="376">
        <v>100</v>
      </c>
      <c r="C23" s="377"/>
      <c r="D23" s="73"/>
      <c r="E23" s="52"/>
      <c r="F23" s="51"/>
      <c r="G23" s="62">
        <f>F22</f>
        <v>10.5105</v>
      </c>
      <c r="H23" s="41"/>
      <c r="I23" s="41"/>
      <c r="J23" s="41"/>
      <c r="K23" s="41"/>
      <c r="L23" s="41"/>
    </row>
    <row r="24" spans="1:12" ht="18.75" customHeight="1">
      <c r="A24" s="368" t="s">
        <v>151</v>
      </c>
      <c r="B24" s="369"/>
      <c r="C24" s="369"/>
      <c r="D24" s="369"/>
      <c r="E24" s="369"/>
      <c r="F24" s="369"/>
      <c r="G24" s="369"/>
      <c r="H24" s="369"/>
      <c r="I24" s="369"/>
      <c r="J24" s="369"/>
      <c r="K24" s="369"/>
      <c r="L24" s="370"/>
    </row>
    <row r="25" spans="1:12" ht="16.5" customHeight="1">
      <c r="A25" s="46" t="s">
        <v>146</v>
      </c>
      <c r="B25" s="47">
        <v>5</v>
      </c>
      <c r="C25" s="48">
        <v>5</v>
      </c>
      <c r="D25" s="49">
        <v>320</v>
      </c>
      <c r="E25" s="49">
        <f>D25/100*35+D25</f>
        <v>432</v>
      </c>
      <c r="F25" s="50">
        <f>(B25*E25)/1000</f>
        <v>2.16</v>
      </c>
      <c r="G25" s="51"/>
      <c r="H25" s="52"/>
      <c r="I25" s="52"/>
      <c r="J25" s="52"/>
      <c r="K25" s="52"/>
      <c r="L25" s="52"/>
    </row>
    <row r="26" spans="1:12" ht="14.25" customHeight="1">
      <c r="A26" s="46" t="s">
        <v>147</v>
      </c>
      <c r="B26" s="47">
        <v>25.3</v>
      </c>
      <c r="C26" s="48">
        <v>25.3</v>
      </c>
      <c r="D26" s="49">
        <v>55</v>
      </c>
      <c r="E26" s="49">
        <f>D26/100*35+D26</f>
        <v>74.25</v>
      </c>
      <c r="F26" s="50">
        <f>(B26*E26)/1000</f>
        <v>1.878525</v>
      </c>
      <c r="G26" s="62"/>
      <c r="H26" s="52">
        <v>7.0000000000000007E-2</v>
      </c>
      <c r="I26" s="52">
        <v>0.02</v>
      </c>
      <c r="J26" s="52">
        <v>15</v>
      </c>
      <c r="K26" s="52">
        <v>60</v>
      </c>
      <c r="L26" s="52"/>
    </row>
    <row r="27" spans="1:12" ht="14.25" customHeight="1">
      <c r="A27" s="46" t="s">
        <v>152</v>
      </c>
      <c r="B27" s="47">
        <v>9</v>
      </c>
      <c r="C27" s="49">
        <v>7.2</v>
      </c>
      <c r="D27" s="49">
        <v>140</v>
      </c>
      <c r="E27" s="49">
        <f>D27/100*35+D27</f>
        <v>189</v>
      </c>
      <c r="F27" s="50">
        <f>(B27*E27)/1000</f>
        <v>1.7010000000000001</v>
      </c>
      <c r="G27" s="62"/>
      <c r="H27" s="52"/>
      <c r="I27" s="52"/>
      <c r="J27" s="52"/>
      <c r="K27" s="52"/>
      <c r="L27" s="52"/>
    </row>
    <row r="28" spans="1:12" ht="13.5" customHeight="1">
      <c r="A28" s="53" t="s">
        <v>143</v>
      </c>
      <c r="B28" s="47"/>
      <c r="C28" s="368">
        <v>200</v>
      </c>
      <c r="D28" s="369"/>
      <c r="E28" s="369"/>
      <c r="F28" s="370"/>
      <c r="G28" s="54">
        <f>F24+F25+F26+F27</f>
        <v>5.7395250000000004</v>
      </c>
      <c r="H28" s="52">
        <v>5.34</v>
      </c>
      <c r="I28" s="52">
        <v>11.23</v>
      </c>
      <c r="J28" s="52">
        <v>35.1</v>
      </c>
      <c r="K28" s="52">
        <v>263</v>
      </c>
      <c r="L28" s="52">
        <v>1.23</v>
      </c>
    </row>
    <row r="29" spans="1:12" s="63" customFormat="1" ht="16.5" customHeight="1">
      <c r="A29" s="368" t="s">
        <v>16</v>
      </c>
      <c r="B29" s="369"/>
      <c r="C29" s="369"/>
      <c r="D29" s="369"/>
      <c r="E29" s="369"/>
      <c r="F29" s="369"/>
      <c r="G29" s="369"/>
      <c r="H29" s="369"/>
      <c r="I29" s="369"/>
      <c r="J29" s="369"/>
      <c r="K29" s="369"/>
      <c r="L29" s="370"/>
    </row>
    <row r="30" spans="1:12" s="63" customFormat="1" ht="18" customHeight="1">
      <c r="A30" s="46" t="s">
        <v>148</v>
      </c>
      <c r="B30" s="47">
        <v>60</v>
      </c>
      <c r="C30" s="48">
        <v>60</v>
      </c>
      <c r="D30" s="49">
        <v>58</v>
      </c>
      <c r="E30" s="49">
        <f>D30/100*35+D30</f>
        <v>78.3</v>
      </c>
      <c r="F30" s="50">
        <f>(B30*E30)/1000</f>
        <v>4.6980000000000004</v>
      </c>
      <c r="G30" s="64">
        <f>F30</f>
        <v>4.6980000000000004</v>
      </c>
      <c r="H30" s="52">
        <v>8</v>
      </c>
      <c r="I30" s="52">
        <v>1</v>
      </c>
      <c r="J30" s="52">
        <v>53</v>
      </c>
      <c r="K30" s="52">
        <v>250</v>
      </c>
      <c r="L30" s="52"/>
    </row>
    <row r="31" spans="1:12" ht="17.25" customHeight="1">
      <c r="A31" s="389"/>
      <c r="B31" s="390"/>
      <c r="C31" s="390"/>
      <c r="D31" s="391"/>
      <c r="E31" s="65"/>
      <c r="F31" s="62"/>
      <c r="G31" s="62">
        <f t="shared" ref="G31:L31" si="2">G10+G20+G23+G28+G30</f>
        <v>73.022289999999998</v>
      </c>
      <c r="H31" s="62">
        <f t="shared" si="2"/>
        <v>18.68</v>
      </c>
      <c r="I31" s="62">
        <f t="shared" si="2"/>
        <v>23.46</v>
      </c>
      <c r="J31" s="62">
        <f t="shared" si="2"/>
        <v>123.2</v>
      </c>
      <c r="K31" s="62">
        <f t="shared" si="2"/>
        <v>776</v>
      </c>
      <c r="L31" s="62">
        <f t="shared" si="2"/>
        <v>2.46</v>
      </c>
    </row>
    <row r="32" spans="1:12" ht="16.5" customHeight="1">
      <c r="A32" s="373" t="s">
        <v>154</v>
      </c>
      <c r="B32" s="374"/>
      <c r="C32" s="374"/>
      <c r="D32" s="374"/>
      <c r="E32" s="374"/>
      <c r="F32" s="374"/>
      <c r="G32" s="374"/>
      <c r="H32" s="374"/>
      <c r="I32" s="374"/>
      <c r="J32" s="374"/>
      <c r="K32" s="374"/>
      <c r="L32" s="374"/>
    </row>
    <row r="33" spans="1:12" s="66" customFormat="1">
      <c r="A33" s="368" t="s">
        <v>155</v>
      </c>
      <c r="B33" s="369"/>
      <c r="C33" s="369"/>
      <c r="D33" s="369"/>
      <c r="E33" s="369"/>
      <c r="F33" s="369"/>
      <c r="G33" s="369"/>
      <c r="H33" s="369"/>
      <c r="I33" s="369"/>
      <c r="J33" s="369"/>
      <c r="K33" s="369"/>
      <c r="L33" s="370"/>
    </row>
    <row r="34" spans="1:12" s="66" customFormat="1">
      <c r="A34" s="46" t="s">
        <v>156</v>
      </c>
      <c r="B34" s="47">
        <v>120</v>
      </c>
      <c r="C34" s="47">
        <v>100</v>
      </c>
      <c r="D34" s="52">
        <v>65</v>
      </c>
      <c r="E34" s="52">
        <f>D34/100*25+D34</f>
        <v>81.25</v>
      </c>
      <c r="F34" s="51">
        <f>(B34*E34)/1000</f>
        <v>9.75</v>
      </c>
      <c r="G34" s="51"/>
      <c r="H34" s="69"/>
      <c r="I34" s="69"/>
      <c r="J34" s="69"/>
      <c r="K34" s="69"/>
      <c r="L34" s="69"/>
    </row>
    <row r="35" spans="1:12" s="66" customFormat="1">
      <c r="A35" s="71" t="s">
        <v>157</v>
      </c>
      <c r="B35" s="47">
        <v>3</v>
      </c>
      <c r="C35" s="47">
        <v>3</v>
      </c>
      <c r="D35" s="47">
        <v>157</v>
      </c>
      <c r="E35" s="52">
        <f>D35/100*30+D35</f>
        <v>204.1</v>
      </c>
      <c r="F35" s="51">
        <f>(B35*E35)/1000</f>
        <v>0.61229999999999996</v>
      </c>
      <c r="G35" s="62"/>
      <c r="H35" s="71"/>
      <c r="I35" s="71"/>
      <c r="J35" s="71"/>
      <c r="K35" s="71"/>
      <c r="L35" s="71"/>
    </row>
    <row r="36" spans="1:12" s="66" customFormat="1">
      <c r="A36" s="71" t="s">
        <v>158</v>
      </c>
      <c r="B36" s="163">
        <v>1</v>
      </c>
      <c r="C36" s="47">
        <v>1</v>
      </c>
      <c r="D36" s="47">
        <v>17</v>
      </c>
      <c r="E36" s="52">
        <f>D36/100*30+D36</f>
        <v>22.1</v>
      </c>
      <c r="F36" s="51">
        <f>(B36*E36)/1000</f>
        <v>2.2100000000000002E-2</v>
      </c>
      <c r="G36" s="62"/>
      <c r="H36" s="71"/>
      <c r="I36" s="71"/>
      <c r="J36" s="71"/>
      <c r="K36" s="71"/>
      <c r="L36" s="71"/>
    </row>
    <row r="37" spans="1:12">
      <c r="A37" s="161" t="s">
        <v>143</v>
      </c>
      <c r="B37" s="376" t="s">
        <v>186</v>
      </c>
      <c r="C37" s="377"/>
      <c r="D37" s="52"/>
      <c r="E37" s="52"/>
      <c r="F37" s="51"/>
      <c r="G37" s="62">
        <f>F34+F35+F36</f>
        <v>10.384399999999999</v>
      </c>
      <c r="H37" s="41"/>
      <c r="I37" s="41"/>
      <c r="J37" s="41"/>
      <c r="K37" s="41"/>
      <c r="L37" s="41"/>
    </row>
    <row r="38" spans="1:12" ht="15.75" customHeight="1">
      <c r="A38" s="368" t="s">
        <v>219</v>
      </c>
      <c r="B38" s="369"/>
      <c r="C38" s="369"/>
      <c r="D38" s="369"/>
      <c r="E38" s="369"/>
      <c r="F38" s="369"/>
      <c r="G38" s="369"/>
      <c r="H38" s="369"/>
      <c r="I38" s="369"/>
      <c r="J38" s="369"/>
      <c r="K38" s="369"/>
      <c r="L38" s="370"/>
    </row>
    <row r="39" spans="1:12" ht="16.5">
      <c r="A39" s="77" t="s">
        <v>159</v>
      </c>
      <c r="B39" s="126">
        <v>85</v>
      </c>
      <c r="C39" s="126">
        <v>61.2</v>
      </c>
      <c r="D39" s="150">
        <v>45</v>
      </c>
      <c r="E39" s="52">
        <f t="shared" ref="E39:E44" si="3">D39/100*35+D39</f>
        <v>60.75</v>
      </c>
      <c r="F39" s="51">
        <f>(B39*E39)/1000</f>
        <v>5.1637500000000003</v>
      </c>
      <c r="G39" s="51"/>
      <c r="H39" s="41"/>
      <c r="I39" s="41"/>
      <c r="J39" s="41"/>
      <c r="K39" s="41"/>
      <c r="L39" s="41"/>
    </row>
    <row r="40" spans="1:12" ht="16.5">
      <c r="A40" s="77" t="s">
        <v>161</v>
      </c>
      <c r="B40" s="126">
        <v>12.5</v>
      </c>
      <c r="C40" s="126">
        <v>10.5</v>
      </c>
      <c r="D40" s="150">
        <v>24</v>
      </c>
      <c r="E40" s="52">
        <f t="shared" si="3"/>
        <v>32.4</v>
      </c>
      <c r="F40" s="51">
        <f t="shared" ref="F40:F45" si="4">(B40*E40)/1000</f>
        <v>0.40500000000000003</v>
      </c>
      <c r="G40" s="51"/>
      <c r="H40" s="41"/>
      <c r="I40" s="41"/>
      <c r="J40" s="41"/>
      <c r="K40" s="41"/>
      <c r="L40" s="41"/>
    </row>
    <row r="41" spans="1:12" ht="16.5">
      <c r="A41" s="215" t="s">
        <v>220</v>
      </c>
      <c r="B41" s="126">
        <v>20</v>
      </c>
      <c r="C41" s="126">
        <v>20</v>
      </c>
      <c r="D41" s="150">
        <v>47</v>
      </c>
      <c r="E41" s="52">
        <f t="shared" si="3"/>
        <v>63.45</v>
      </c>
      <c r="F41" s="51">
        <f t="shared" si="4"/>
        <v>1.2689999999999999</v>
      </c>
      <c r="G41" s="51"/>
      <c r="H41" s="41"/>
      <c r="I41" s="41"/>
      <c r="J41" s="41"/>
      <c r="K41" s="41"/>
      <c r="L41" s="41"/>
    </row>
    <row r="42" spans="1:12" ht="16.5">
      <c r="A42" s="77" t="s">
        <v>201</v>
      </c>
      <c r="B42" s="126">
        <v>5</v>
      </c>
      <c r="C42" s="126">
        <v>5</v>
      </c>
      <c r="D42" s="150">
        <v>157</v>
      </c>
      <c r="E42" s="52">
        <f t="shared" si="3"/>
        <v>211.95</v>
      </c>
      <c r="F42" s="51">
        <f t="shared" si="4"/>
        <v>1.05975</v>
      </c>
      <c r="G42" s="51"/>
      <c r="H42" s="41"/>
      <c r="I42" s="41"/>
      <c r="J42" s="41"/>
      <c r="K42" s="41"/>
      <c r="L42" s="41"/>
    </row>
    <row r="43" spans="1:12" ht="16.5">
      <c r="A43" s="77" t="s">
        <v>162</v>
      </c>
      <c r="B43" s="126">
        <v>12.5</v>
      </c>
      <c r="C43" s="126">
        <v>10</v>
      </c>
      <c r="D43" s="150">
        <v>30</v>
      </c>
      <c r="E43" s="52">
        <f t="shared" si="3"/>
        <v>40.5</v>
      </c>
      <c r="F43" s="51">
        <f t="shared" si="4"/>
        <v>0.50624999999999998</v>
      </c>
      <c r="G43" s="51"/>
      <c r="H43" s="41"/>
      <c r="I43" s="41"/>
      <c r="J43" s="41"/>
      <c r="K43" s="41"/>
      <c r="L43" s="41"/>
    </row>
    <row r="44" spans="1:12" ht="16.5">
      <c r="A44" s="77" t="s">
        <v>168</v>
      </c>
      <c r="B44" s="126">
        <v>0.7</v>
      </c>
      <c r="C44" s="126">
        <v>0.7</v>
      </c>
      <c r="D44" s="150">
        <v>17</v>
      </c>
      <c r="E44" s="52">
        <f t="shared" si="3"/>
        <v>22.95</v>
      </c>
      <c r="F44" s="51">
        <f t="shared" si="4"/>
        <v>1.6064999999999999E-2</v>
      </c>
      <c r="G44" s="51"/>
      <c r="H44" s="41"/>
      <c r="I44" s="41"/>
      <c r="J44" s="41"/>
      <c r="K44" s="41"/>
      <c r="L44" s="41"/>
    </row>
    <row r="45" spans="1:12" ht="16.5">
      <c r="A45" s="77" t="s">
        <v>173</v>
      </c>
      <c r="B45" s="126">
        <v>150</v>
      </c>
      <c r="C45" s="126">
        <v>150</v>
      </c>
      <c r="D45" s="150"/>
      <c r="E45" s="52"/>
      <c r="F45" s="51">
        <f t="shared" si="4"/>
        <v>0</v>
      </c>
      <c r="G45" s="51"/>
      <c r="H45" s="41"/>
      <c r="I45" s="41"/>
      <c r="J45" s="41"/>
      <c r="K45" s="41"/>
      <c r="L45" s="41"/>
    </row>
    <row r="46" spans="1:12">
      <c r="A46" s="161" t="s">
        <v>143</v>
      </c>
      <c r="B46" s="408" t="s">
        <v>185</v>
      </c>
      <c r="C46" s="408"/>
      <c r="D46" s="52"/>
      <c r="E46" s="52"/>
      <c r="F46" s="51"/>
      <c r="G46" s="62">
        <v>15</v>
      </c>
      <c r="H46" s="41"/>
      <c r="I46" s="41"/>
      <c r="J46" s="41"/>
      <c r="K46" s="41"/>
      <c r="L46" s="41"/>
    </row>
    <row r="47" spans="1:12" ht="13.5" customHeight="1">
      <c r="A47" s="419" t="s">
        <v>123</v>
      </c>
      <c r="B47" s="420"/>
      <c r="C47" s="420"/>
      <c r="D47" s="420"/>
      <c r="E47" s="420"/>
      <c r="F47" s="420"/>
      <c r="G47" s="420"/>
      <c r="H47" s="369"/>
      <c r="I47" s="369"/>
      <c r="J47" s="369"/>
      <c r="K47" s="369"/>
      <c r="L47" s="370"/>
    </row>
    <row r="48" spans="1:12" ht="15.75" customHeight="1">
      <c r="A48" s="67" t="s">
        <v>189</v>
      </c>
      <c r="B48" s="52">
        <v>51</v>
      </c>
      <c r="C48" s="52">
        <v>50</v>
      </c>
      <c r="D48" s="49">
        <v>44</v>
      </c>
      <c r="E48" s="49">
        <f>D48/100*30+D48</f>
        <v>57.2</v>
      </c>
      <c r="F48" s="50">
        <f>(B48*E48)/1000</f>
        <v>2.9172000000000002</v>
      </c>
      <c r="G48" s="51"/>
      <c r="H48" s="52"/>
      <c r="I48" s="52"/>
      <c r="J48" s="52"/>
      <c r="K48" s="52"/>
      <c r="L48" s="52"/>
    </row>
    <row r="49" spans="1:12" ht="15.75" customHeight="1">
      <c r="A49" s="67" t="s">
        <v>161</v>
      </c>
      <c r="B49" s="52">
        <v>21</v>
      </c>
      <c r="C49" s="52">
        <v>17.64</v>
      </c>
      <c r="D49" s="49">
        <v>24</v>
      </c>
      <c r="E49" s="49">
        <f>D49/100*30+D49</f>
        <v>31.2</v>
      </c>
      <c r="F49" s="50">
        <f>(B49*E49)/1000</f>
        <v>0.65519999999999989</v>
      </c>
      <c r="G49" s="51"/>
      <c r="H49" s="52"/>
      <c r="I49" s="52"/>
      <c r="J49" s="52"/>
      <c r="K49" s="52"/>
      <c r="L49" s="52"/>
    </row>
    <row r="50" spans="1:12" ht="15.75" customHeight="1">
      <c r="A50" s="67" t="s">
        <v>235</v>
      </c>
      <c r="B50" s="52">
        <v>67</v>
      </c>
      <c r="C50" s="52">
        <v>47.75</v>
      </c>
      <c r="D50" s="49">
        <v>390</v>
      </c>
      <c r="E50" s="49">
        <f>D50/100*30+D50</f>
        <v>507</v>
      </c>
      <c r="F50" s="50">
        <f>(B50*E50)/1000</f>
        <v>33.969000000000001</v>
      </c>
      <c r="G50" s="51"/>
      <c r="H50" s="52"/>
      <c r="I50" s="52"/>
      <c r="J50" s="52"/>
      <c r="K50" s="52"/>
      <c r="L50" s="52"/>
    </row>
    <row r="51" spans="1:12" ht="15.75" customHeight="1">
      <c r="A51" s="67" t="s">
        <v>191</v>
      </c>
      <c r="B51" s="52">
        <v>3</v>
      </c>
      <c r="C51" s="52">
        <v>3</v>
      </c>
      <c r="D51" s="49">
        <v>157</v>
      </c>
      <c r="E51" s="49">
        <f>D51/100*30+D51</f>
        <v>204.1</v>
      </c>
      <c r="F51" s="50">
        <f>(B51*E51)/1000</f>
        <v>0.61229999999999996</v>
      </c>
      <c r="G51" s="51"/>
      <c r="H51" s="52"/>
      <c r="I51" s="52"/>
      <c r="J51" s="52"/>
      <c r="K51" s="52"/>
      <c r="L51" s="52"/>
    </row>
    <row r="52" spans="1:12" ht="15" customHeight="1">
      <c r="A52" s="67" t="s">
        <v>142</v>
      </c>
      <c r="B52" s="52">
        <v>3</v>
      </c>
      <c r="C52" s="52">
        <v>3</v>
      </c>
      <c r="D52" s="49">
        <v>395.5</v>
      </c>
      <c r="E52" s="49">
        <f>D52/100*30+D52</f>
        <v>514.15</v>
      </c>
      <c r="F52" s="50">
        <f>(B52*E52)/1000</f>
        <v>1.5424499999999999</v>
      </c>
      <c r="G52" s="51"/>
      <c r="H52" s="52"/>
      <c r="I52" s="52"/>
      <c r="J52" s="52"/>
      <c r="K52" s="52"/>
      <c r="L52" s="52"/>
    </row>
    <row r="53" spans="1:12" ht="13.5" customHeight="1">
      <c r="A53" s="67" t="s">
        <v>254</v>
      </c>
      <c r="B53" s="52">
        <v>0.5</v>
      </c>
      <c r="C53" s="52">
        <v>17.399999999999999</v>
      </c>
      <c r="D53" s="80">
        <v>185</v>
      </c>
      <c r="E53" s="80">
        <f>D48/100*30+D48</f>
        <v>57.2</v>
      </c>
      <c r="F53" s="54">
        <f>(B48*E48)/1000</f>
        <v>2.9172000000000002</v>
      </c>
      <c r="G53" s="54"/>
      <c r="H53" s="52"/>
      <c r="I53" s="52"/>
      <c r="J53" s="52"/>
      <c r="K53" s="52"/>
      <c r="L53" s="52"/>
    </row>
    <row r="54" spans="1:12" ht="13.5" customHeight="1">
      <c r="A54" s="67" t="s">
        <v>168</v>
      </c>
      <c r="B54" s="52">
        <v>0.3</v>
      </c>
      <c r="C54" s="52">
        <v>0.3</v>
      </c>
      <c r="D54" s="80">
        <v>17</v>
      </c>
      <c r="E54" s="80">
        <f>D49/100*30+D49</f>
        <v>31.2</v>
      </c>
      <c r="F54" s="80">
        <f>(B49*E49)/1000</f>
        <v>0.65519999999999989</v>
      </c>
      <c r="G54" s="54"/>
      <c r="H54" s="52"/>
      <c r="I54" s="52"/>
      <c r="J54" s="52"/>
      <c r="K54" s="52"/>
      <c r="L54" s="52"/>
    </row>
    <row r="55" spans="1:12">
      <c r="A55" s="203" t="s">
        <v>143</v>
      </c>
      <c r="B55" s="403">
        <v>220</v>
      </c>
      <c r="C55" s="403"/>
      <c r="D55" s="52"/>
      <c r="E55" s="52"/>
      <c r="F55" s="51"/>
      <c r="G55" s="62">
        <v>45</v>
      </c>
      <c r="H55" s="76"/>
      <c r="I55" s="76"/>
      <c r="J55" s="76"/>
      <c r="K55" s="76"/>
      <c r="L55" s="76"/>
    </row>
    <row r="56" spans="1:12" ht="18.75" customHeight="1">
      <c r="A56" s="368" t="s">
        <v>151</v>
      </c>
      <c r="B56" s="369"/>
      <c r="C56" s="369"/>
      <c r="D56" s="369"/>
      <c r="E56" s="369"/>
      <c r="F56" s="369"/>
      <c r="G56" s="369"/>
      <c r="H56" s="369"/>
      <c r="I56" s="369"/>
      <c r="J56" s="369"/>
      <c r="K56" s="369"/>
      <c r="L56" s="370"/>
    </row>
    <row r="57" spans="1:12" ht="16.5" customHeight="1">
      <c r="A57" s="46" t="s">
        <v>146</v>
      </c>
      <c r="B57" s="47">
        <v>2</v>
      </c>
      <c r="C57" s="48">
        <v>2</v>
      </c>
      <c r="D57" s="49">
        <v>320</v>
      </c>
      <c r="E57" s="49">
        <f>D57/100*35+D57</f>
        <v>432</v>
      </c>
      <c r="F57" s="50">
        <f>(B57*E57)/1000</f>
        <v>0.86399999999999999</v>
      </c>
      <c r="G57" s="51"/>
      <c r="H57" s="52"/>
      <c r="I57" s="52"/>
      <c r="J57" s="52"/>
      <c r="K57" s="52"/>
      <c r="L57" s="52"/>
    </row>
    <row r="58" spans="1:12" ht="14.25" customHeight="1">
      <c r="A58" s="46" t="s">
        <v>147</v>
      </c>
      <c r="B58" s="47">
        <v>25</v>
      </c>
      <c r="C58" s="48">
        <v>25</v>
      </c>
      <c r="D58" s="49">
        <v>55</v>
      </c>
      <c r="E58" s="49">
        <f>D58/100*35+D58</f>
        <v>74.25</v>
      </c>
      <c r="F58" s="50">
        <f>(B58*E58)/1000</f>
        <v>1.85625</v>
      </c>
      <c r="G58" s="62"/>
      <c r="H58" s="52"/>
      <c r="I58" s="52"/>
      <c r="J58" s="52"/>
      <c r="K58" s="52"/>
      <c r="L58" s="52"/>
    </row>
    <row r="59" spans="1:12" ht="14.25" customHeight="1">
      <c r="A59" s="46" t="s">
        <v>152</v>
      </c>
      <c r="B59" s="47">
        <v>8</v>
      </c>
      <c r="C59" s="49">
        <v>7.2</v>
      </c>
      <c r="D59" s="49">
        <v>140</v>
      </c>
      <c r="E59" s="49">
        <f>D59/100*35+D59</f>
        <v>189</v>
      </c>
      <c r="F59" s="50">
        <f>(B59*E59)/1000</f>
        <v>1.512</v>
      </c>
      <c r="G59" s="62"/>
      <c r="H59" s="52"/>
      <c r="I59" s="52"/>
      <c r="J59" s="52"/>
      <c r="K59" s="52"/>
      <c r="L59" s="52"/>
    </row>
    <row r="60" spans="1:12" ht="13.5" customHeight="1">
      <c r="A60" s="53" t="s">
        <v>143</v>
      </c>
      <c r="B60" s="47"/>
      <c r="C60" s="368">
        <v>200</v>
      </c>
      <c r="D60" s="369"/>
      <c r="E60" s="369"/>
      <c r="F60" s="370"/>
      <c r="G60" s="54">
        <v>5</v>
      </c>
      <c r="H60" s="52"/>
      <c r="I60" s="52"/>
      <c r="J60" s="52"/>
      <c r="K60" s="52"/>
      <c r="L60" s="52"/>
    </row>
    <row r="61" spans="1:12">
      <c r="A61" s="53" t="s">
        <v>163</v>
      </c>
      <c r="B61" s="80">
        <v>80</v>
      </c>
      <c r="C61" s="80">
        <v>80</v>
      </c>
      <c r="D61" s="383"/>
      <c r="E61" s="384"/>
      <c r="F61" s="384"/>
      <c r="G61" s="385"/>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83"/>
      <c r="E63" s="384"/>
      <c r="F63" s="384"/>
      <c r="G63" s="385"/>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83" t="s">
        <v>133</v>
      </c>
      <c r="B65" s="384"/>
      <c r="C65" s="384"/>
      <c r="D65" s="385"/>
      <c r="E65" s="150"/>
      <c r="F65" s="51"/>
      <c r="G65" s="82">
        <f>G37+G46+G55+G60+F62+F64</f>
        <v>78.384399999999999</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3">
    <mergeCell ref="A1:I1"/>
    <mergeCell ref="A32:L32"/>
    <mergeCell ref="A4:L4"/>
    <mergeCell ref="A21:L21"/>
    <mergeCell ref="C28:F28"/>
    <mergeCell ref="C10:F10"/>
    <mergeCell ref="B23:C23"/>
    <mergeCell ref="A2:A3"/>
    <mergeCell ref="F2:F3"/>
    <mergeCell ref="C2:C3"/>
    <mergeCell ref="D2:D3"/>
    <mergeCell ref="E2:E3"/>
    <mergeCell ref="J1:L1"/>
    <mergeCell ref="A29:L29"/>
    <mergeCell ref="B20:C20"/>
    <mergeCell ref="B2:B3"/>
    <mergeCell ref="A65:D65"/>
    <mergeCell ref="D61:G61"/>
    <mergeCell ref="D63:G63"/>
    <mergeCell ref="A38:L38"/>
    <mergeCell ref="A24:L24"/>
    <mergeCell ref="B55:C55"/>
    <mergeCell ref="C60:F60"/>
    <mergeCell ref="G2:G3"/>
    <mergeCell ref="A31:D31"/>
    <mergeCell ref="A56:L56"/>
    <mergeCell ref="B37:C37"/>
    <mergeCell ref="H2:L2"/>
    <mergeCell ref="A47:L47"/>
    <mergeCell ref="A33:L33"/>
    <mergeCell ref="B46:C46"/>
    <mergeCell ref="A11:L11"/>
    <mergeCell ref="A5:L5"/>
  </mergeCells>
  <pageMargins left="0" right="0" top="0" bottom="0" header="0.31496062992125984" footer="0.31496062992125984"/>
  <pageSetup paperSize="9" fitToWidth="0" fitToHeight="0" orientation="landscape"/>
</worksheet>
</file>

<file path=xl/worksheets/sheet21.xml><?xml version="1.0" encoding="utf-8"?>
<worksheet xmlns="http://schemas.openxmlformats.org/spreadsheetml/2006/main" xmlns:r="http://schemas.openxmlformats.org/officeDocument/2006/relationships">
  <sheetPr>
    <tabColor rgb="FFFF0000"/>
  </sheetPr>
  <dimension ref="A1:J146"/>
  <sheetViews>
    <sheetView tabSelected="1" view="pageBreakPreview" topLeftCell="A26" zoomScaleNormal="100" zoomScaleSheetLayoutView="100" workbookViewId="0">
      <selection activeCell="A76" sqref="A76:XFD76"/>
    </sheetView>
  </sheetViews>
  <sheetFormatPr defaultColWidth="9.140625" defaultRowHeight="16.5"/>
  <cols>
    <col min="1" max="1" width="30.5703125" style="1" customWidth="1"/>
    <col min="2" max="2" width="11.5703125" style="2" customWidth="1"/>
    <col min="3" max="3" width="11" style="2" customWidth="1"/>
    <col min="4" max="4" width="13" style="2" customWidth="1"/>
    <col min="5" max="5" width="10.5703125" style="2" customWidth="1"/>
    <col min="6" max="6" width="15.7109375" style="2" customWidth="1"/>
    <col min="7" max="7" width="21.28515625" style="2" customWidth="1"/>
    <col min="8" max="8" width="18.7109375" style="2" customWidth="1"/>
    <col min="9" max="16384" width="9.140625" style="3"/>
  </cols>
  <sheetData>
    <row r="1" spans="1:10" hidden="1">
      <c r="A1" s="335"/>
      <c r="B1" s="336"/>
      <c r="C1" s="337"/>
      <c r="D1" s="337"/>
      <c r="E1" s="337"/>
      <c r="F1" s="337"/>
      <c r="G1" s="337"/>
      <c r="H1" s="338"/>
    </row>
    <row r="2" spans="1:10">
      <c r="A2" s="335"/>
      <c r="B2" s="339" t="s">
        <v>331</v>
      </c>
      <c r="C2" s="340"/>
      <c r="D2" s="340"/>
      <c r="E2" s="340"/>
      <c r="F2" s="340"/>
      <c r="G2" s="340" t="s">
        <v>332</v>
      </c>
      <c r="H2" s="341"/>
      <c r="I2" s="325"/>
      <c r="J2" s="325"/>
    </row>
    <row r="3" spans="1:10">
      <c r="A3" s="335"/>
      <c r="B3" s="339" t="s">
        <v>333</v>
      </c>
      <c r="C3" s="340"/>
      <c r="D3" s="340"/>
      <c r="E3" s="340"/>
      <c r="F3" s="340"/>
      <c r="G3" s="340" t="s">
        <v>334</v>
      </c>
      <c r="H3" s="341"/>
      <c r="I3" s="325"/>
      <c r="J3" s="325"/>
    </row>
    <row r="4" spans="1:10">
      <c r="A4" s="335"/>
      <c r="B4" s="339"/>
      <c r="C4" s="340"/>
      <c r="D4" s="340"/>
      <c r="E4" s="340"/>
      <c r="F4" s="340"/>
      <c r="G4" s="340" t="s">
        <v>335</v>
      </c>
      <c r="H4" s="341"/>
      <c r="I4" s="325"/>
      <c r="J4" s="325"/>
    </row>
    <row r="5" spans="1:10">
      <c r="A5" s="335"/>
      <c r="B5" s="336"/>
      <c r="C5" s="337"/>
      <c r="D5" s="337"/>
      <c r="E5" s="337"/>
      <c r="F5" s="337"/>
      <c r="G5" s="337"/>
      <c r="H5" s="338"/>
    </row>
    <row r="6" spans="1:10" ht="25.5" customHeight="1">
      <c r="A6" s="452" t="s">
        <v>353</v>
      </c>
      <c r="B6" s="452"/>
      <c r="C6" s="452"/>
      <c r="D6" s="452"/>
      <c r="E6" s="452"/>
      <c r="F6" s="452"/>
      <c r="G6" s="452"/>
      <c r="H6" s="452"/>
    </row>
    <row r="7" spans="1:10" s="257" customFormat="1" ht="20.25" hidden="1" customHeight="1">
      <c r="A7" s="357" t="s">
        <v>18</v>
      </c>
      <c r="B7" s="358" t="e">
        <f>SUM(#REF!)</f>
        <v>#REF!</v>
      </c>
      <c r="C7" s="359" t="e">
        <f>SUM(#REF!)</f>
        <v>#REF!</v>
      </c>
      <c r="D7" s="359" t="e">
        <f>SUM(#REF!)</f>
        <v>#REF!</v>
      </c>
      <c r="E7" s="359" t="e">
        <f>SUM(#REF!)</f>
        <v>#REF!</v>
      </c>
      <c r="F7" s="359" t="e">
        <f>SUM(#REF!)</f>
        <v>#REF!</v>
      </c>
      <c r="G7" s="356"/>
      <c r="H7" s="356"/>
    </row>
    <row r="8" spans="1:10" ht="21" customHeight="1">
      <c r="A8" s="453" t="s">
        <v>302</v>
      </c>
      <c r="B8" s="453"/>
      <c r="C8" s="453"/>
      <c r="D8" s="453"/>
      <c r="E8" s="453"/>
      <c r="F8" s="453"/>
      <c r="G8" s="453"/>
      <c r="H8" s="454"/>
    </row>
    <row r="9" spans="1:10" ht="25.5" customHeight="1">
      <c r="A9" s="335"/>
      <c r="B9" s="393" t="s">
        <v>0</v>
      </c>
      <c r="C9" s="393"/>
      <c r="D9" s="393"/>
      <c r="E9" s="393"/>
      <c r="F9" s="393"/>
      <c r="G9" s="342"/>
      <c r="H9" s="338"/>
    </row>
    <row r="10" spans="1:10" ht="25.5" customHeight="1">
      <c r="A10" s="396" t="s">
        <v>1</v>
      </c>
      <c r="B10" s="427" t="s">
        <v>307</v>
      </c>
      <c r="C10" s="455" t="s">
        <v>305</v>
      </c>
      <c r="D10" s="456"/>
      <c r="E10" s="457"/>
      <c r="F10" s="433" t="s">
        <v>304</v>
      </c>
      <c r="G10" s="96"/>
      <c r="H10" s="18"/>
    </row>
    <row r="11" spans="1:10" s="8" customFormat="1" ht="22.5" customHeight="1">
      <c r="A11" s="425"/>
      <c r="B11" s="428"/>
      <c r="C11" s="396" t="s">
        <v>4</v>
      </c>
      <c r="D11" s="396" t="s">
        <v>5</v>
      </c>
      <c r="E11" s="433" t="s">
        <v>6</v>
      </c>
      <c r="F11" s="434"/>
      <c r="G11" s="433" t="s">
        <v>8</v>
      </c>
      <c r="H11" s="433" t="s">
        <v>9</v>
      </c>
    </row>
    <row r="12" spans="1:10" s="8" customFormat="1" ht="7.5" customHeight="1">
      <c r="A12" s="425"/>
      <c r="B12" s="429"/>
      <c r="C12" s="426"/>
      <c r="D12" s="426"/>
      <c r="E12" s="435"/>
      <c r="F12" s="435"/>
      <c r="G12" s="434"/>
      <c r="H12" s="434"/>
    </row>
    <row r="13" spans="1:10" s="8" customFormat="1">
      <c r="A13" s="426"/>
      <c r="B13" s="330" t="s">
        <v>10</v>
      </c>
      <c r="C13" s="329" t="s">
        <v>10</v>
      </c>
      <c r="D13" s="329" t="s">
        <v>10</v>
      </c>
      <c r="E13" s="328" t="s">
        <v>10</v>
      </c>
      <c r="F13" s="329" t="s">
        <v>11</v>
      </c>
      <c r="G13" s="435"/>
      <c r="H13" s="435"/>
    </row>
    <row r="14" spans="1:10" s="326" customFormat="1" ht="32.25" customHeight="1">
      <c r="A14" s="251" t="s">
        <v>28</v>
      </c>
      <c r="B14" s="252">
        <v>200</v>
      </c>
      <c r="C14" s="253">
        <v>6.42</v>
      </c>
      <c r="D14" s="253">
        <v>4.9000000000000004</v>
      </c>
      <c r="E14" s="253">
        <v>33.97</v>
      </c>
      <c r="F14" s="253">
        <v>205.6</v>
      </c>
      <c r="G14" s="254" t="s">
        <v>12</v>
      </c>
      <c r="H14" s="255" t="s">
        <v>282</v>
      </c>
    </row>
    <row r="15" spans="1:10" s="257" customFormat="1" ht="23.25" customHeight="1">
      <c r="A15" s="256" t="s">
        <v>149</v>
      </c>
      <c r="B15" s="252">
        <v>10</v>
      </c>
      <c r="C15" s="253">
        <v>0.1</v>
      </c>
      <c r="D15" s="253">
        <v>8.3000000000000007</v>
      </c>
      <c r="E15" s="253">
        <v>0.1</v>
      </c>
      <c r="F15" s="253">
        <v>74.900000000000006</v>
      </c>
      <c r="G15" s="255" t="s">
        <v>12</v>
      </c>
      <c r="H15" s="255" t="s">
        <v>15</v>
      </c>
    </row>
    <row r="16" spans="1:10" s="258" customFormat="1" ht="24.75" customHeight="1">
      <c r="A16" s="256" t="s">
        <v>32</v>
      </c>
      <c r="B16" s="255">
        <v>30</v>
      </c>
      <c r="C16" s="253">
        <v>7.02</v>
      </c>
      <c r="D16" s="253">
        <v>5.8</v>
      </c>
      <c r="E16" s="253">
        <v>0</v>
      </c>
      <c r="F16" s="253">
        <v>109.1</v>
      </c>
      <c r="G16" s="255" t="s">
        <v>12</v>
      </c>
      <c r="H16" s="255" t="s">
        <v>279</v>
      </c>
    </row>
    <row r="17" spans="1:10" s="257" customFormat="1" ht="24" customHeight="1">
      <c r="A17" s="256" t="s">
        <v>16</v>
      </c>
      <c r="B17" s="255">
        <v>60</v>
      </c>
      <c r="C17" s="253">
        <v>4.8</v>
      </c>
      <c r="D17" s="253">
        <v>0.6</v>
      </c>
      <c r="E17" s="253">
        <v>31.8</v>
      </c>
      <c r="F17" s="253">
        <v>150</v>
      </c>
      <c r="G17" s="255" t="s">
        <v>297</v>
      </c>
      <c r="H17" s="255">
        <v>125</v>
      </c>
    </row>
    <row r="18" spans="1:10" s="257" customFormat="1" ht="27.75" customHeight="1">
      <c r="A18" s="259" t="s">
        <v>293</v>
      </c>
      <c r="B18" s="255">
        <v>200</v>
      </c>
      <c r="C18" s="253">
        <v>0.2</v>
      </c>
      <c r="D18" s="253">
        <v>0</v>
      </c>
      <c r="E18" s="253">
        <v>6.4</v>
      </c>
      <c r="F18" s="253">
        <v>26.4</v>
      </c>
      <c r="G18" s="255" t="s">
        <v>12</v>
      </c>
      <c r="H18" s="255" t="s">
        <v>291</v>
      </c>
      <c r="I18" s="260"/>
      <c r="J18" s="261"/>
    </row>
    <row r="19" spans="1:10" s="257" customFormat="1" ht="20.25" customHeight="1">
      <c r="A19" s="262" t="s">
        <v>278</v>
      </c>
      <c r="B19" s="306">
        <f t="shared" ref="B19:F19" si="0">SUM(B14:B18)</f>
        <v>500</v>
      </c>
      <c r="C19" s="327">
        <f t="shared" si="0"/>
        <v>18.54</v>
      </c>
      <c r="D19" s="327">
        <f t="shared" si="0"/>
        <v>19.600000000000001</v>
      </c>
      <c r="E19" s="327">
        <f t="shared" si="0"/>
        <v>72.27000000000001</v>
      </c>
      <c r="F19" s="327">
        <f t="shared" si="0"/>
        <v>566</v>
      </c>
      <c r="G19" s="332"/>
      <c r="H19" s="332"/>
    </row>
    <row r="20" spans="1:10" ht="21" customHeight="1">
      <c r="A20" s="421" t="s">
        <v>306</v>
      </c>
      <c r="B20" s="421"/>
      <c r="C20" s="421"/>
      <c r="D20" s="421"/>
      <c r="E20" s="421"/>
      <c r="F20" s="421"/>
      <c r="G20" s="421"/>
      <c r="H20" s="422"/>
    </row>
    <row r="21" spans="1:10" ht="25.5" customHeight="1">
      <c r="A21" s="335"/>
      <c r="B21" s="423" t="s">
        <v>312</v>
      </c>
      <c r="C21" s="423"/>
      <c r="D21" s="423"/>
      <c r="E21" s="423"/>
      <c r="F21" s="423"/>
      <c r="G21" s="342"/>
      <c r="H21" s="338"/>
    </row>
    <row r="22" spans="1:10" ht="25.5" customHeight="1">
      <c r="A22" s="396" t="s">
        <v>1</v>
      </c>
      <c r="B22" s="427" t="s">
        <v>303</v>
      </c>
      <c r="C22" s="430" t="s">
        <v>305</v>
      </c>
      <c r="D22" s="431"/>
      <c r="E22" s="432"/>
      <c r="F22" s="433" t="s">
        <v>304</v>
      </c>
      <c r="G22" s="96"/>
      <c r="H22" s="18"/>
    </row>
    <row r="23" spans="1:10" s="8" customFormat="1" ht="22.5" customHeight="1">
      <c r="A23" s="425"/>
      <c r="B23" s="428"/>
      <c r="C23" s="396" t="s">
        <v>4</v>
      </c>
      <c r="D23" s="396" t="s">
        <v>5</v>
      </c>
      <c r="E23" s="433" t="s">
        <v>6</v>
      </c>
      <c r="F23" s="434"/>
      <c r="G23" s="433" t="s">
        <v>8</v>
      </c>
      <c r="H23" s="433" t="s">
        <v>9</v>
      </c>
    </row>
    <row r="24" spans="1:10" s="8" customFormat="1" ht="7.5" customHeight="1">
      <c r="A24" s="425"/>
      <c r="B24" s="429"/>
      <c r="C24" s="426"/>
      <c r="D24" s="426"/>
      <c r="E24" s="435"/>
      <c r="F24" s="435"/>
      <c r="G24" s="434"/>
      <c r="H24" s="434"/>
    </row>
    <row r="25" spans="1:10" s="8" customFormat="1">
      <c r="A25" s="426"/>
      <c r="B25" s="330" t="s">
        <v>10</v>
      </c>
      <c r="C25" s="329" t="s">
        <v>10</v>
      </c>
      <c r="D25" s="329" t="s">
        <v>10</v>
      </c>
      <c r="E25" s="328" t="s">
        <v>10</v>
      </c>
      <c r="F25" s="329" t="s">
        <v>11</v>
      </c>
      <c r="G25" s="435"/>
      <c r="H25" s="435"/>
    </row>
    <row r="26" spans="1:10" s="257" customFormat="1" ht="28.5" customHeight="1">
      <c r="A26" s="264" t="s">
        <v>121</v>
      </c>
      <c r="B26" s="274">
        <v>150</v>
      </c>
      <c r="C26" s="253">
        <v>8.1999999999999993</v>
      </c>
      <c r="D26" s="253">
        <v>6.5</v>
      </c>
      <c r="E26" s="253">
        <v>42.8</v>
      </c>
      <c r="F26" s="253">
        <v>262.5</v>
      </c>
      <c r="G26" s="254" t="s">
        <v>12</v>
      </c>
      <c r="H26" s="255" t="s">
        <v>122</v>
      </c>
    </row>
    <row r="27" spans="1:10" s="276" customFormat="1" ht="27" customHeight="1">
      <c r="A27" s="275" t="s">
        <v>324</v>
      </c>
      <c r="B27" s="310">
        <v>100</v>
      </c>
      <c r="C27" s="265">
        <v>4.9000000000000004</v>
      </c>
      <c r="D27" s="265">
        <v>8.5</v>
      </c>
      <c r="E27" s="265">
        <v>4.0199999999999996</v>
      </c>
      <c r="F27" s="265">
        <v>115</v>
      </c>
      <c r="G27" s="273" t="s">
        <v>287</v>
      </c>
      <c r="H27" s="273" t="s">
        <v>300</v>
      </c>
    </row>
    <row r="28" spans="1:10" s="257" customFormat="1" ht="48" customHeight="1">
      <c r="A28" s="264" t="s">
        <v>289</v>
      </c>
      <c r="B28" s="255">
        <v>60</v>
      </c>
      <c r="C28" s="253">
        <v>0.66</v>
      </c>
      <c r="D28" s="253">
        <v>0.12</v>
      </c>
      <c r="E28" s="253">
        <v>2.2799999999999998</v>
      </c>
      <c r="F28" s="253">
        <v>13.2</v>
      </c>
      <c r="G28" s="255" t="s">
        <v>294</v>
      </c>
      <c r="H28" s="255">
        <v>70</v>
      </c>
    </row>
    <row r="29" spans="1:10" s="257" customFormat="1" ht="36.75" customHeight="1">
      <c r="A29" s="259" t="s">
        <v>284</v>
      </c>
      <c r="B29" s="255">
        <v>60</v>
      </c>
      <c r="C29" s="253">
        <v>4.8</v>
      </c>
      <c r="D29" s="253">
        <v>0.92</v>
      </c>
      <c r="E29" s="253">
        <v>26.2</v>
      </c>
      <c r="F29" s="253">
        <v>147.6</v>
      </c>
      <c r="G29" s="270" t="s">
        <v>285</v>
      </c>
      <c r="H29" s="254">
        <v>13003</v>
      </c>
    </row>
    <row r="30" spans="1:10" s="257" customFormat="1" ht="29.25" customHeight="1">
      <c r="A30" s="256" t="s">
        <v>295</v>
      </c>
      <c r="B30" s="267">
        <v>200</v>
      </c>
      <c r="C30" s="268">
        <v>0.3</v>
      </c>
      <c r="D30" s="268">
        <v>0.1</v>
      </c>
      <c r="E30" s="268">
        <v>8.4</v>
      </c>
      <c r="F30" s="268">
        <v>35.4</v>
      </c>
      <c r="G30" s="255" t="s">
        <v>12</v>
      </c>
      <c r="H30" s="267" t="s">
        <v>292</v>
      </c>
    </row>
    <row r="31" spans="1:10" s="257" customFormat="1" ht="19.5" hidden="1" customHeight="1">
      <c r="A31" s="277" t="s">
        <v>278</v>
      </c>
      <c r="B31" s="309">
        <f t="shared" ref="B31:F31" si="1">SUM(B26:B30)</f>
        <v>570</v>
      </c>
      <c r="C31" s="271">
        <f t="shared" si="1"/>
        <v>18.86</v>
      </c>
      <c r="D31" s="271">
        <f t="shared" si="1"/>
        <v>16.14</v>
      </c>
      <c r="E31" s="271">
        <f t="shared" si="1"/>
        <v>83.7</v>
      </c>
      <c r="F31" s="271">
        <f t="shared" si="1"/>
        <v>573.69999999999993</v>
      </c>
      <c r="G31" s="331"/>
      <c r="H31" s="331"/>
    </row>
    <row r="32" spans="1:10" s="257" customFormat="1" ht="19.5" customHeight="1">
      <c r="A32" s="262" t="s">
        <v>278</v>
      </c>
      <c r="B32" s="349">
        <f>SUM(B26:B30)</f>
        <v>570</v>
      </c>
      <c r="C32" s="272">
        <f>SUM(C26:C30)</f>
        <v>18.86</v>
      </c>
      <c r="D32" s="272">
        <f>SUM(D26:D30)</f>
        <v>16.14</v>
      </c>
      <c r="E32" s="272">
        <f>SUM(E26:E30)</f>
        <v>83.7</v>
      </c>
      <c r="F32" s="272">
        <f>SUM(F26:F30)</f>
        <v>573.69999999999993</v>
      </c>
      <c r="G32" s="334"/>
      <c r="H32" s="334"/>
    </row>
    <row r="33" spans="1:10" ht="21" customHeight="1">
      <c r="A33" s="421" t="s">
        <v>308</v>
      </c>
      <c r="B33" s="421"/>
      <c r="C33" s="421"/>
      <c r="D33" s="421"/>
      <c r="E33" s="421"/>
      <c r="F33" s="421"/>
      <c r="G33" s="421"/>
      <c r="H33" s="422"/>
    </row>
    <row r="34" spans="1:10" ht="25.5" customHeight="1">
      <c r="A34" s="335"/>
      <c r="B34" s="423" t="s">
        <v>0</v>
      </c>
      <c r="C34" s="423"/>
      <c r="D34" s="423"/>
      <c r="E34" s="423"/>
      <c r="F34" s="423"/>
      <c r="G34" s="342"/>
      <c r="H34" s="338"/>
    </row>
    <row r="35" spans="1:10" ht="25.5" customHeight="1">
      <c r="A35" s="396" t="s">
        <v>1</v>
      </c>
      <c r="B35" s="427" t="s">
        <v>303</v>
      </c>
      <c r="C35" s="430" t="s">
        <v>305</v>
      </c>
      <c r="D35" s="431"/>
      <c r="E35" s="432"/>
      <c r="F35" s="433" t="s">
        <v>304</v>
      </c>
      <c r="G35" s="96"/>
      <c r="H35" s="18"/>
    </row>
    <row r="36" spans="1:10" s="8" customFormat="1" ht="22.5" customHeight="1">
      <c r="A36" s="425"/>
      <c r="B36" s="428"/>
      <c r="C36" s="396" t="s">
        <v>4</v>
      </c>
      <c r="D36" s="396" t="s">
        <v>5</v>
      </c>
      <c r="E36" s="433" t="s">
        <v>6</v>
      </c>
      <c r="F36" s="434"/>
      <c r="G36" s="433" t="s">
        <v>8</v>
      </c>
      <c r="H36" s="433" t="s">
        <v>9</v>
      </c>
    </row>
    <row r="37" spans="1:10" s="8" customFormat="1" ht="7.5" customHeight="1">
      <c r="A37" s="425"/>
      <c r="B37" s="429"/>
      <c r="C37" s="426"/>
      <c r="D37" s="426"/>
      <c r="E37" s="435"/>
      <c r="F37" s="435"/>
      <c r="G37" s="434"/>
      <c r="H37" s="434"/>
    </row>
    <row r="38" spans="1:10" s="8" customFormat="1">
      <c r="A38" s="426"/>
      <c r="B38" s="330" t="s">
        <v>10</v>
      </c>
      <c r="C38" s="329" t="s">
        <v>10</v>
      </c>
      <c r="D38" s="329" t="s">
        <v>10</v>
      </c>
      <c r="E38" s="328" t="s">
        <v>10</v>
      </c>
      <c r="F38" s="329" t="s">
        <v>11</v>
      </c>
      <c r="G38" s="435"/>
      <c r="H38" s="435"/>
    </row>
    <row r="39" spans="1:10" s="285" customFormat="1" ht="30.75" customHeight="1">
      <c r="A39" s="280" t="s">
        <v>116</v>
      </c>
      <c r="B39" s="281">
        <v>200</v>
      </c>
      <c r="C39" s="283">
        <v>8.5</v>
      </c>
      <c r="D39" s="316">
        <v>10.6</v>
      </c>
      <c r="E39" s="281">
        <v>23.64</v>
      </c>
      <c r="F39" s="284">
        <v>210.56</v>
      </c>
      <c r="G39" s="266" t="s">
        <v>12</v>
      </c>
      <c r="H39" s="255" t="s">
        <v>322</v>
      </c>
    </row>
    <row r="40" spans="1:10" s="312" customFormat="1" ht="22.5" customHeight="1">
      <c r="A40" s="251" t="s">
        <v>326</v>
      </c>
      <c r="B40" s="270">
        <v>150</v>
      </c>
      <c r="C40" s="270">
        <v>1.35</v>
      </c>
      <c r="D40" s="270">
        <v>0.3</v>
      </c>
      <c r="E40" s="270">
        <v>12.15</v>
      </c>
      <c r="F40" s="270">
        <v>70.5</v>
      </c>
      <c r="G40" s="270" t="s">
        <v>288</v>
      </c>
      <c r="H40" s="255">
        <v>9</v>
      </c>
    </row>
    <row r="41" spans="1:10" s="257" customFormat="1" ht="24" customHeight="1">
      <c r="A41" s="256" t="s">
        <v>16</v>
      </c>
      <c r="B41" s="255">
        <v>60</v>
      </c>
      <c r="C41" s="253">
        <v>4.8</v>
      </c>
      <c r="D41" s="253">
        <v>0.6</v>
      </c>
      <c r="E41" s="253">
        <v>31.8</v>
      </c>
      <c r="F41" s="253">
        <v>150</v>
      </c>
      <c r="G41" s="255" t="s">
        <v>297</v>
      </c>
      <c r="H41" s="255">
        <v>125</v>
      </c>
    </row>
    <row r="42" spans="1:10" s="285" customFormat="1" ht="29.25" customHeight="1">
      <c r="A42" s="287" t="s">
        <v>298</v>
      </c>
      <c r="B42" s="266">
        <v>200</v>
      </c>
      <c r="C42" s="282">
        <v>4.5999999999999996</v>
      </c>
      <c r="D42" s="282">
        <v>4.3</v>
      </c>
      <c r="E42" s="282">
        <v>12.4</v>
      </c>
      <c r="F42" s="282">
        <v>106.7</v>
      </c>
      <c r="G42" s="266" t="s">
        <v>12</v>
      </c>
      <c r="H42" s="255" t="s">
        <v>50</v>
      </c>
      <c r="I42" s="288"/>
      <c r="J42" s="289"/>
    </row>
    <row r="43" spans="1:10" s="257" customFormat="1" ht="18" hidden="1" customHeight="1">
      <c r="A43" s="290" t="s">
        <v>18</v>
      </c>
      <c r="B43" s="291">
        <f t="shared" ref="B43:F43" si="2">SUM(B39:B42)</f>
        <v>610</v>
      </c>
      <c r="C43" s="272">
        <f t="shared" si="2"/>
        <v>19.25</v>
      </c>
      <c r="D43" s="272">
        <f t="shared" si="2"/>
        <v>15.8</v>
      </c>
      <c r="E43" s="272">
        <f t="shared" si="2"/>
        <v>79.990000000000009</v>
      </c>
      <c r="F43" s="263">
        <f t="shared" si="2"/>
        <v>537.76</v>
      </c>
      <c r="G43" s="332"/>
      <c r="H43" s="332"/>
    </row>
    <row r="44" spans="1:10" s="257" customFormat="1" ht="21.75" customHeight="1">
      <c r="A44" s="262" t="s">
        <v>278</v>
      </c>
      <c r="B44" s="291">
        <f>SUM(B39:B42)</f>
        <v>610</v>
      </c>
      <c r="C44" s="272">
        <f>SUM(C39:C42)</f>
        <v>19.25</v>
      </c>
      <c r="D44" s="272">
        <f>SUM(D39:D42)</f>
        <v>15.8</v>
      </c>
      <c r="E44" s="272">
        <f>SUM(E39:E42)</f>
        <v>79.990000000000009</v>
      </c>
      <c r="F44" s="263">
        <f>SUM(F39:F42)</f>
        <v>537.76</v>
      </c>
      <c r="G44" s="334"/>
      <c r="H44" s="334"/>
    </row>
    <row r="45" spans="1:10" ht="21" customHeight="1">
      <c r="A45" s="421" t="s">
        <v>311</v>
      </c>
      <c r="B45" s="421"/>
      <c r="C45" s="421"/>
      <c r="D45" s="421"/>
      <c r="E45" s="421"/>
      <c r="F45" s="421"/>
      <c r="G45" s="421"/>
      <c r="H45" s="422"/>
    </row>
    <row r="46" spans="1:10" ht="25.5" customHeight="1">
      <c r="A46" s="423" t="s">
        <v>0</v>
      </c>
      <c r="B46" s="423"/>
      <c r="C46" s="423"/>
      <c r="D46" s="423"/>
      <c r="E46" s="423"/>
      <c r="F46" s="423"/>
      <c r="G46" s="423"/>
      <c r="H46" s="424"/>
    </row>
    <row r="47" spans="1:10" ht="25.5" customHeight="1">
      <c r="A47" s="396" t="s">
        <v>1</v>
      </c>
      <c r="B47" s="427" t="s">
        <v>303</v>
      </c>
      <c r="C47" s="430" t="s">
        <v>305</v>
      </c>
      <c r="D47" s="431"/>
      <c r="E47" s="432"/>
      <c r="F47" s="433" t="s">
        <v>304</v>
      </c>
      <c r="G47" s="96"/>
      <c r="H47" s="18"/>
    </row>
    <row r="48" spans="1:10" s="8" customFormat="1" ht="22.5" customHeight="1">
      <c r="A48" s="425"/>
      <c r="B48" s="428"/>
      <c r="C48" s="396" t="s">
        <v>4</v>
      </c>
      <c r="D48" s="396" t="s">
        <v>5</v>
      </c>
      <c r="E48" s="433" t="s">
        <v>6</v>
      </c>
      <c r="F48" s="434"/>
      <c r="G48" s="433" t="s">
        <v>8</v>
      </c>
      <c r="H48" s="433" t="s">
        <v>9</v>
      </c>
    </row>
    <row r="49" spans="1:10" s="8" customFormat="1" ht="7.5" customHeight="1">
      <c r="A49" s="425"/>
      <c r="B49" s="429"/>
      <c r="C49" s="426"/>
      <c r="D49" s="426"/>
      <c r="E49" s="435"/>
      <c r="F49" s="435"/>
      <c r="G49" s="434"/>
      <c r="H49" s="434"/>
    </row>
    <row r="50" spans="1:10" s="8" customFormat="1">
      <c r="A50" s="426"/>
      <c r="B50" s="330" t="s">
        <v>10</v>
      </c>
      <c r="C50" s="329" t="s">
        <v>10</v>
      </c>
      <c r="D50" s="329" t="s">
        <v>10</v>
      </c>
      <c r="E50" s="328" t="s">
        <v>10</v>
      </c>
      <c r="F50" s="329" t="s">
        <v>11</v>
      </c>
      <c r="G50" s="435"/>
      <c r="H50" s="435"/>
    </row>
    <row r="51" spans="1:10" s="257" customFormat="1" ht="25.5" customHeight="1">
      <c r="A51" s="295" t="s">
        <v>283</v>
      </c>
      <c r="B51" s="296">
        <v>180</v>
      </c>
      <c r="C51" s="268">
        <v>13.68</v>
      </c>
      <c r="D51" s="268">
        <v>15.68</v>
      </c>
      <c r="E51" s="268">
        <v>32.520000000000003</v>
      </c>
      <c r="F51" s="268">
        <v>307.68</v>
      </c>
      <c r="G51" s="269" t="s">
        <v>288</v>
      </c>
      <c r="H51" s="267">
        <v>30</v>
      </c>
    </row>
    <row r="52" spans="1:10" s="257" customFormat="1" ht="49.5">
      <c r="A52" s="264" t="s">
        <v>289</v>
      </c>
      <c r="B52" s="255">
        <v>100</v>
      </c>
      <c r="C52" s="253">
        <v>1.1000000000000001</v>
      </c>
      <c r="D52" s="253">
        <v>0.2</v>
      </c>
      <c r="E52" s="253">
        <v>3.8</v>
      </c>
      <c r="F52" s="253">
        <v>22</v>
      </c>
      <c r="G52" s="255" t="s">
        <v>294</v>
      </c>
      <c r="H52" s="255">
        <v>71</v>
      </c>
    </row>
    <row r="53" spans="1:10" s="257" customFormat="1" ht="36.75" customHeight="1">
      <c r="A53" s="259" t="s">
        <v>284</v>
      </c>
      <c r="B53" s="255">
        <v>30</v>
      </c>
      <c r="C53" s="253">
        <v>2.4</v>
      </c>
      <c r="D53" s="253">
        <v>0.3</v>
      </c>
      <c r="E53" s="253">
        <v>14.6</v>
      </c>
      <c r="F53" s="253">
        <v>72.599999999999994</v>
      </c>
      <c r="G53" s="270" t="s">
        <v>285</v>
      </c>
      <c r="H53" s="254">
        <v>13003</v>
      </c>
    </row>
    <row r="54" spans="1:10" s="257" customFormat="1" ht="27.75" customHeight="1">
      <c r="A54" s="292" t="s">
        <v>301</v>
      </c>
      <c r="B54" s="255">
        <v>200</v>
      </c>
      <c r="C54" s="253">
        <v>0.16</v>
      </c>
      <c r="D54" s="253">
        <v>0.16</v>
      </c>
      <c r="E54" s="253">
        <v>23.88</v>
      </c>
      <c r="F54" s="253">
        <v>97.6</v>
      </c>
      <c r="G54" s="266" t="s">
        <v>286</v>
      </c>
      <c r="H54" s="255">
        <v>372</v>
      </c>
      <c r="I54" s="260"/>
      <c r="J54" s="261"/>
    </row>
    <row r="55" spans="1:10" s="257" customFormat="1" ht="18" hidden="1" customHeight="1">
      <c r="A55" s="262" t="s">
        <v>18</v>
      </c>
      <c r="B55" s="263">
        <f t="shared" ref="B55:F55" si="3">SUM(B51:B54)</f>
        <v>510</v>
      </c>
      <c r="C55" s="272">
        <f t="shared" si="3"/>
        <v>17.34</v>
      </c>
      <c r="D55" s="272">
        <f t="shared" si="3"/>
        <v>16.34</v>
      </c>
      <c r="E55" s="297">
        <f t="shared" si="3"/>
        <v>74.8</v>
      </c>
      <c r="F55" s="272">
        <f t="shared" si="3"/>
        <v>499.88</v>
      </c>
      <c r="G55" s="332"/>
      <c r="H55" s="332"/>
    </row>
    <row r="56" spans="1:10" s="257" customFormat="1" ht="21.75" customHeight="1">
      <c r="A56" s="262" t="s">
        <v>278</v>
      </c>
      <c r="B56" s="263">
        <f>SUM(B51:B54)</f>
        <v>510</v>
      </c>
      <c r="C56" s="272">
        <f>SUM(C51:C54)</f>
        <v>17.34</v>
      </c>
      <c r="D56" s="272">
        <f>SUM(D51:D54)</f>
        <v>16.34</v>
      </c>
      <c r="E56" s="297">
        <f>SUM(E51:E54)</f>
        <v>74.8</v>
      </c>
      <c r="F56" s="272">
        <f>SUM(F51:F54)</f>
        <v>499.88</v>
      </c>
      <c r="G56" s="334"/>
      <c r="H56" s="334"/>
    </row>
    <row r="57" spans="1:10" s="257" customFormat="1" ht="21" customHeight="1">
      <c r="A57" s="436" t="s">
        <v>310</v>
      </c>
      <c r="B57" s="436"/>
      <c r="C57" s="436"/>
      <c r="D57" s="436"/>
      <c r="E57" s="436"/>
      <c r="F57" s="436"/>
      <c r="G57" s="436"/>
      <c r="H57" s="437"/>
    </row>
    <row r="58" spans="1:10" s="257" customFormat="1" ht="25.5" customHeight="1">
      <c r="A58" s="343"/>
      <c r="B58" s="438" t="s">
        <v>313</v>
      </c>
      <c r="C58" s="438"/>
      <c r="D58" s="438"/>
      <c r="E58" s="438"/>
      <c r="F58" s="438"/>
      <c r="G58" s="344"/>
      <c r="H58" s="345"/>
    </row>
    <row r="59" spans="1:10" s="257" customFormat="1" ht="25.5" customHeight="1">
      <c r="A59" s="440" t="s">
        <v>1</v>
      </c>
      <c r="B59" s="443" t="s">
        <v>303</v>
      </c>
      <c r="C59" s="446" t="s">
        <v>305</v>
      </c>
      <c r="D59" s="447"/>
      <c r="E59" s="448"/>
      <c r="F59" s="449" t="s">
        <v>304</v>
      </c>
      <c r="G59" s="298"/>
      <c r="H59" s="255"/>
    </row>
    <row r="60" spans="1:10" s="278" customFormat="1" ht="22.5" customHeight="1">
      <c r="A60" s="441"/>
      <c r="B60" s="444"/>
      <c r="C60" s="440" t="s">
        <v>4</v>
      </c>
      <c r="D60" s="440" t="s">
        <v>5</v>
      </c>
      <c r="E60" s="449" t="s">
        <v>6</v>
      </c>
      <c r="F60" s="450"/>
      <c r="G60" s="449" t="s">
        <v>8</v>
      </c>
      <c r="H60" s="449" t="s">
        <v>9</v>
      </c>
    </row>
    <row r="61" spans="1:10" s="278" customFormat="1" ht="7.5" customHeight="1">
      <c r="A61" s="441"/>
      <c r="B61" s="445"/>
      <c r="C61" s="442"/>
      <c r="D61" s="442"/>
      <c r="E61" s="451"/>
      <c r="F61" s="451"/>
      <c r="G61" s="450"/>
      <c r="H61" s="450"/>
    </row>
    <row r="62" spans="1:10" s="278" customFormat="1">
      <c r="A62" s="442"/>
      <c r="B62" s="299" t="s">
        <v>10</v>
      </c>
      <c r="C62" s="332" t="s">
        <v>10</v>
      </c>
      <c r="D62" s="332" t="s">
        <v>10</v>
      </c>
      <c r="E62" s="333" t="s">
        <v>10</v>
      </c>
      <c r="F62" s="332" t="s">
        <v>11</v>
      </c>
      <c r="G62" s="451"/>
      <c r="H62" s="451"/>
    </row>
    <row r="63" spans="1:10" s="278" customFormat="1" ht="27" customHeight="1">
      <c r="A63" s="353" t="s">
        <v>354</v>
      </c>
      <c r="B63" s="352" t="s">
        <v>107</v>
      </c>
      <c r="C63" s="314">
        <v>7.1</v>
      </c>
      <c r="D63" s="314">
        <v>11.2</v>
      </c>
      <c r="E63" s="270">
        <v>2.4700000000000002</v>
      </c>
      <c r="F63" s="255">
        <v>123</v>
      </c>
      <c r="G63" s="270" t="s">
        <v>296</v>
      </c>
      <c r="H63" s="258" t="s">
        <v>348</v>
      </c>
    </row>
    <row r="64" spans="1:10" s="257" customFormat="1" ht="23.25" customHeight="1">
      <c r="A64" s="256" t="s">
        <v>280</v>
      </c>
      <c r="B64" s="255">
        <v>180</v>
      </c>
      <c r="C64" s="253">
        <v>6</v>
      </c>
      <c r="D64" s="253">
        <v>6.36</v>
      </c>
      <c r="E64" s="253">
        <v>42</v>
      </c>
      <c r="F64" s="253">
        <v>249.6</v>
      </c>
      <c r="G64" s="255" t="s">
        <v>12</v>
      </c>
      <c r="H64" s="255" t="s">
        <v>54</v>
      </c>
    </row>
    <row r="65" spans="1:10" s="257" customFormat="1" ht="49.5">
      <c r="A65" s="264" t="s">
        <v>289</v>
      </c>
      <c r="B65" s="255">
        <v>70</v>
      </c>
      <c r="C65" s="253">
        <v>0.66</v>
      </c>
      <c r="D65" s="253">
        <v>0.12</v>
      </c>
      <c r="E65" s="253">
        <v>2.2799999999999998</v>
      </c>
      <c r="F65" s="253">
        <v>13.2</v>
      </c>
      <c r="G65" s="255" t="s">
        <v>294</v>
      </c>
      <c r="H65" s="255">
        <v>70</v>
      </c>
    </row>
    <row r="66" spans="1:10" s="257" customFormat="1" ht="36.75" customHeight="1">
      <c r="A66" s="259" t="s">
        <v>284</v>
      </c>
      <c r="B66" s="255">
        <v>60</v>
      </c>
      <c r="C66" s="253">
        <v>4.8</v>
      </c>
      <c r="D66" s="253">
        <v>0.92</v>
      </c>
      <c r="E66" s="253">
        <v>26.2</v>
      </c>
      <c r="F66" s="253">
        <v>147.6</v>
      </c>
      <c r="G66" s="270" t="s">
        <v>285</v>
      </c>
      <c r="H66" s="254">
        <v>13003</v>
      </c>
    </row>
    <row r="67" spans="1:10" s="257" customFormat="1" ht="29.25" customHeight="1">
      <c r="A67" s="256" t="s">
        <v>295</v>
      </c>
      <c r="B67" s="267">
        <v>200</v>
      </c>
      <c r="C67" s="268">
        <v>0.3</v>
      </c>
      <c r="D67" s="268">
        <v>0.1</v>
      </c>
      <c r="E67" s="268">
        <v>8.4</v>
      </c>
      <c r="F67" s="268">
        <v>35.4</v>
      </c>
      <c r="G67" s="255" t="s">
        <v>12</v>
      </c>
      <c r="H67" s="267" t="s">
        <v>292</v>
      </c>
    </row>
    <row r="68" spans="1:10" s="257" customFormat="1" ht="19.5" hidden="1" customHeight="1">
      <c r="A68" s="277" t="s">
        <v>278</v>
      </c>
      <c r="B68" s="311" t="e">
        <f>SUM(#REF!)</f>
        <v>#REF!</v>
      </c>
      <c r="C68" s="271" t="e">
        <f>SUM(#REF!)</f>
        <v>#REF!</v>
      </c>
      <c r="D68" s="271" t="e">
        <f>SUM(#REF!)</f>
        <v>#REF!</v>
      </c>
      <c r="E68" s="271" t="e">
        <f>SUM(#REF!)</f>
        <v>#REF!</v>
      </c>
      <c r="F68" s="271" t="e">
        <f>SUM(#REF!)</f>
        <v>#REF!</v>
      </c>
      <c r="G68" s="331"/>
      <c r="H68" s="331"/>
    </row>
    <row r="69" spans="1:10" s="257" customFormat="1" ht="21" customHeight="1">
      <c r="A69" s="262" t="s">
        <v>278</v>
      </c>
      <c r="B69" s="350">
        <f>SUM(B63+B64+B65+B66+B67)</f>
        <v>600</v>
      </c>
      <c r="C69" s="272">
        <f>SUM(C63+C64+C65+C66+C67)</f>
        <v>18.86</v>
      </c>
      <c r="D69" s="272">
        <f>SUM(D63+D64+D65+D66+D67)</f>
        <v>18.700000000000003</v>
      </c>
      <c r="E69" s="272">
        <f>SUM(E63+E64+E65+E66+E67)</f>
        <v>81.350000000000009</v>
      </c>
      <c r="F69" s="272">
        <f>SUM(F63+F64+F65+F66+F67)</f>
        <v>568.79999999999995</v>
      </c>
      <c r="G69" s="334"/>
      <c r="H69" s="334"/>
    </row>
    <row r="70" spans="1:10" ht="21" customHeight="1">
      <c r="A70" s="421" t="s">
        <v>309</v>
      </c>
      <c r="B70" s="421"/>
      <c r="C70" s="421"/>
      <c r="D70" s="421"/>
      <c r="E70" s="421"/>
      <c r="F70" s="421"/>
      <c r="G70" s="421"/>
      <c r="H70" s="422"/>
    </row>
    <row r="71" spans="1:10" ht="25.5" customHeight="1">
      <c r="A71" s="423" t="s">
        <v>0</v>
      </c>
      <c r="B71" s="423"/>
      <c r="C71" s="423"/>
      <c r="D71" s="423"/>
      <c r="E71" s="423"/>
      <c r="F71" s="423"/>
      <c r="G71" s="423"/>
      <c r="H71" s="424"/>
    </row>
    <row r="72" spans="1:10" ht="25.5" customHeight="1">
      <c r="A72" s="396" t="s">
        <v>1</v>
      </c>
      <c r="B72" s="427" t="s">
        <v>303</v>
      </c>
      <c r="C72" s="430" t="s">
        <v>305</v>
      </c>
      <c r="D72" s="431"/>
      <c r="E72" s="432"/>
      <c r="F72" s="433" t="s">
        <v>304</v>
      </c>
      <c r="G72" s="96"/>
      <c r="H72" s="18"/>
    </row>
    <row r="73" spans="1:10" s="8" customFormat="1" ht="22.5" customHeight="1">
      <c r="A73" s="425"/>
      <c r="B73" s="428"/>
      <c r="C73" s="396" t="s">
        <v>4</v>
      </c>
      <c r="D73" s="396" t="s">
        <v>5</v>
      </c>
      <c r="E73" s="433" t="s">
        <v>6</v>
      </c>
      <c r="F73" s="434"/>
      <c r="G73" s="433" t="s">
        <v>8</v>
      </c>
      <c r="H73" s="433" t="s">
        <v>9</v>
      </c>
    </row>
    <row r="74" spans="1:10" s="8" customFormat="1" ht="7.5" customHeight="1">
      <c r="A74" s="425"/>
      <c r="B74" s="429"/>
      <c r="C74" s="426"/>
      <c r="D74" s="426"/>
      <c r="E74" s="435"/>
      <c r="F74" s="435"/>
      <c r="G74" s="434"/>
      <c r="H74" s="434"/>
    </row>
    <row r="75" spans="1:10" s="8" customFormat="1">
      <c r="A75" s="426"/>
      <c r="B75" s="330" t="s">
        <v>10</v>
      </c>
      <c r="C75" s="329" t="s">
        <v>10</v>
      </c>
      <c r="D75" s="329" t="s">
        <v>10</v>
      </c>
      <c r="E75" s="328" t="s">
        <v>10</v>
      </c>
      <c r="F75" s="329" t="s">
        <v>11</v>
      </c>
      <c r="G75" s="435"/>
      <c r="H75" s="435"/>
    </row>
    <row r="76" spans="1:10" s="463" customFormat="1" ht="33" customHeight="1">
      <c r="A76" s="286" t="s">
        <v>355</v>
      </c>
      <c r="B76" s="462">
        <v>200</v>
      </c>
      <c r="C76" s="462">
        <v>7.02</v>
      </c>
      <c r="D76" s="462">
        <v>5.04</v>
      </c>
      <c r="E76" s="462">
        <v>35.6</v>
      </c>
      <c r="F76" s="279">
        <v>225</v>
      </c>
      <c r="G76" s="255" t="s">
        <v>12</v>
      </c>
      <c r="H76" s="273" t="s">
        <v>323</v>
      </c>
    </row>
    <row r="77" spans="1:10" s="257" customFormat="1" ht="23.25" customHeight="1">
      <c r="A77" s="256" t="s">
        <v>149</v>
      </c>
      <c r="B77" s="252">
        <v>10</v>
      </c>
      <c r="C77" s="253">
        <v>0.1</v>
      </c>
      <c r="D77" s="253">
        <v>8.3000000000000007</v>
      </c>
      <c r="E77" s="253">
        <v>0.1</v>
      </c>
      <c r="F77" s="253">
        <v>74.900000000000006</v>
      </c>
      <c r="G77" s="255" t="s">
        <v>12</v>
      </c>
      <c r="H77" s="255" t="s">
        <v>15</v>
      </c>
    </row>
    <row r="78" spans="1:10" s="258" customFormat="1" ht="24.75" customHeight="1">
      <c r="A78" s="256" t="s">
        <v>32</v>
      </c>
      <c r="B78" s="255">
        <v>30</v>
      </c>
      <c r="C78" s="253">
        <v>7.02</v>
      </c>
      <c r="D78" s="253">
        <v>5.8</v>
      </c>
      <c r="E78" s="253">
        <v>0</v>
      </c>
      <c r="F78" s="253">
        <v>109.1</v>
      </c>
      <c r="G78" s="255" t="s">
        <v>12</v>
      </c>
      <c r="H78" s="255" t="s">
        <v>279</v>
      </c>
    </row>
    <row r="79" spans="1:10" s="257" customFormat="1" ht="24" customHeight="1">
      <c r="A79" s="256" t="s">
        <v>16</v>
      </c>
      <c r="B79" s="255">
        <v>60</v>
      </c>
      <c r="C79" s="253">
        <v>4.8</v>
      </c>
      <c r="D79" s="253">
        <v>0.6</v>
      </c>
      <c r="E79" s="253">
        <v>31.8</v>
      </c>
      <c r="F79" s="253">
        <v>150</v>
      </c>
      <c r="G79" s="255" t="s">
        <v>297</v>
      </c>
      <c r="H79" s="255">
        <v>125</v>
      </c>
    </row>
    <row r="80" spans="1:10" s="257" customFormat="1" ht="27.75" customHeight="1">
      <c r="A80" s="259" t="s">
        <v>293</v>
      </c>
      <c r="B80" s="255">
        <v>200</v>
      </c>
      <c r="C80" s="253">
        <v>0.2</v>
      </c>
      <c r="D80" s="253">
        <v>0</v>
      </c>
      <c r="E80" s="253">
        <v>6.4</v>
      </c>
      <c r="F80" s="253">
        <v>26.4</v>
      </c>
      <c r="G80" s="255" t="s">
        <v>12</v>
      </c>
      <c r="H80" s="255" t="s">
        <v>291</v>
      </c>
      <c r="I80" s="260"/>
      <c r="J80" s="261"/>
    </row>
    <row r="81" spans="1:10" s="257" customFormat="1" ht="25.5" hidden="1" customHeight="1">
      <c r="A81" s="262" t="s">
        <v>18</v>
      </c>
      <c r="B81" s="263">
        <f t="shared" ref="B81:F81" si="4">SUM(B76:B80)</f>
        <v>500</v>
      </c>
      <c r="C81" s="272">
        <f t="shared" si="4"/>
        <v>19.139999999999997</v>
      </c>
      <c r="D81" s="272">
        <f t="shared" si="4"/>
        <v>19.740000000000002</v>
      </c>
      <c r="E81" s="272">
        <f t="shared" si="4"/>
        <v>73.900000000000006</v>
      </c>
      <c r="F81" s="263">
        <f t="shared" si="4"/>
        <v>585.4</v>
      </c>
      <c r="G81" s="332"/>
      <c r="H81" s="332"/>
    </row>
    <row r="82" spans="1:10" s="257" customFormat="1" ht="25.5" customHeight="1">
      <c r="A82" s="262" t="s">
        <v>278</v>
      </c>
      <c r="B82" s="263">
        <f>SUM(B76:B80)</f>
        <v>500</v>
      </c>
      <c r="C82" s="272">
        <f>SUM(C76:C80)</f>
        <v>19.139999999999997</v>
      </c>
      <c r="D82" s="272">
        <f>SUM(D76:D80)</f>
        <v>19.740000000000002</v>
      </c>
      <c r="E82" s="272">
        <f>SUM(E76:E80)</f>
        <v>73.900000000000006</v>
      </c>
      <c r="F82" s="263">
        <f>SUM(F76:F80)</f>
        <v>585.4</v>
      </c>
      <c r="G82" s="334"/>
      <c r="H82" s="334"/>
    </row>
    <row r="83" spans="1:10" s="257" customFormat="1" ht="21" customHeight="1">
      <c r="A83" s="436" t="s">
        <v>314</v>
      </c>
      <c r="B83" s="436"/>
      <c r="C83" s="436"/>
      <c r="D83" s="436"/>
      <c r="E83" s="436"/>
      <c r="F83" s="436"/>
      <c r="G83" s="436"/>
      <c r="H83" s="437"/>
    </row>
    <row r="84" spans="1:10" s="257" customFormat="1" ht="25.5" customHeight="1">
      <c r="A84" s="438" t="s">
        <v>315</v>
      </c>
      <c r="B84" s="438"/>
      <c r="C84" s="438"/>
      <c r="D84" s="438"/>
      <c r="E84" s="438"/>
      <c r="F84" s="438"/>
      <c r="G84" s="438"/>
      <c r="H84" s="439"/>
    </row>
    <row r="85" spans="1:10" s="257" customFormat="1" ht="25.5" customHeight="1">
      <c r="A85" s="440" t="s">
        <v>1</v>
      </c>
      <c r="B85" s="443" t="s">
        <v>303</v>
      </c>
      <c r="C85" s="446" t="s">
        <v>305</v>
      </c>
      <c r="D85" s="447"/>
      <c r="E85" s="448"/>
      <c r="F85" s="449" t="s">
        <v>304</v>
      </c>
      <c r="G85" s="298"/>
      <c r="H85" s="255"/>
    </row>
    <row r="86" spans="1:10" s="278" customFormat="1" ht="22.5" customHeight="1">
      <c r="A86" s="441"/>
      <c r="B86" s="444"/>
      <c r="C86" s="440" t="s">
        <v>4</v>
      </c>
      <c r="D86" s="440" t="s">
        <v>5</v>
      </c>
      <c r="E86" s="449" t="s">
        <v>6</v>
      </c>
      <c r="F86" s="450"/>
      <c r="G86" s="449" t="s">
        <v>8</v>
      </c>
      <c r="H86" s="449" t="s">
        <v>9</v>
      </c>
    </row>
    <row r="87" spans="1:10" s="278" customFormat="1" ht="7.5" customHeight="1">
      <c r="A87" s="441"/>
      <c r="B87" s="445"/>
      <c r="C87" s="442"/>
      <c r="D87" s="442"/>
      <c r="E87" s="451"/>
      <c r="F87" s="451"/>
      <c r="G87" s="450"/>
      <c r="H87" s="450"/>
    </row>
    <row r="88" spans="1:10" s="278" customFormat="1">
      <c r="A88" s="442"/>
      <c r="B88" s="299" t="s">
        <v>10</v>
      </c>
      <c r="C88" s="332" t="s">
        <v>10</v>
      </c>
      <c r="D88" s="332" t="s">
        <v>10</v>
      </c>
      <c r="E88" s="333" t="s">
        <v>10</v>
      </c>
      <c r="F88" s="332" t="s">
        <v>11</v>
      </c>
      <c r="G88" s="451"/>
      <c r="H88" s="451"/>
    </row>
    <row r="89" spans="1:10" s="285" customFormat="1" ht="24" customHeight="1">
      <c r="A89" s="323" t="s">
        <v>121</v>
      </c>
      <c r="B89" s="255">
        <v>150</v>
      </c>
      <c r="C89" s="253">
        <v>8.1999999999999993</v>
      </c>
      <c r="D89" s="253">
        <v>6.5</v>
      </c>
      <c r="E89" s="253">
        <v>42.8</v>
      </c>
      <c r="F89" s="253">
        <v>262.5</v>
      </c>
      <c r="G89" s="255" t="s">
        <v>12</v>
      </c>
      <c r="H89" s="255" t="s">
        <v>122</v>
      </c>
    </row>
    <row r="90" spans="1:10" s="258" customFormat="1" ht="24.75" customHeight="1">
      <c r="A90" s="313" t="s">
        <v>324</v>
      </c>
      <c r="B90" s="308">
        <v>100</v>
      </c>
      <c r="C90" s="265">
        <v>4.9000000000000004</v>
      </c>
      <c r="D90" s="265">
        <v>8.5</v>
      </c>
      <c r="E90" s="265">
        <v>4.0199999999999996</v>
      </c>
      <c r="F90" s="265">
        <v>115</v>
      </c>
      <c r="G90" s="273" t="s">
        <v>299</v>
      </c>
      <c r="H90" s="273" t="s">
        <v>325</v>
      </c>
    </row>
    <row r="91" spans="1:10" s="257" customFormat="1" ht="22.5" customHeight="1">
      <c r="A91" s="320" t="s">
        <v>290</v>
      </c>
      <c r="B91" s="255">
        <v>60</v>
      </c>
      <c r="C91" s="253">
        <v>1.02</v>
      </c>
      <c r="D91" s="253">
        <v>3</v>
      </c>
      <c r="E91" s="253">
        <v>5.07</v>
      </c>
      <c r="F91" s="253">
        <v>51.42</v>
      </c>
      <c r="G91" s="255" t="s">
        <v>294</v>
      </c>
      <c r="H91" s="255">
        <v>47</v>
      </c>
    </row>
    <row r="92" spans="1:10" s="257" customFormat="1" ht="35.25" customHeight="1">
      <c r="A92" s="317" t="s">
        <v>284</v>
      </c>
      <c r="B92" s="255">
        <v>30</v>
      </c>
      <c r="C92" s="253">
        <v>2.4</v>
      </c>
      <c r="D92" s="253">
        <v>0.3</v>
      </c>
      <c r="E92" s="253">
        <v>14.6</v>
      </c>
      <c r="F92" s="253">
        <v>72.599999999999994</v>
      </c>
      <c r="G92" s="270" t="s">
        <v>285</v>
      </c>
      <c r="H92" s="254">
        <v>13003</v>
      </c>
    </row>
    <row r="93" spans="1:10" s="257" customFormat="1" ht="33" customHeight="1">
      <c r="A93" s="317" t="s">
        <v>63</v>
      </c>
      <c r="B93" s="255">
        <v>200</v>
      </c>
      <c r="C93" s="253">
        <v>0.3</v>
      </c>
      <c r="D93" s="253">
        <v>0</v>
      </c>
      <c r="E93" s="253">
        <v>6.7</v>
      </c>
      <c r="F93" s="253">
        <v>27.6</v>
      </c>
      <c r="G93" s="255" t="s">
        <v>12</v>
      </c>
      <c r="H93" s="255" t="s">
        <v>64</v>
      </c>
      <c r="I93" s="260"/>
      <c r="J93" s="261"/>
    </row>
    <row r="94" spans="1:10" s="257" customFormat="1" ht="21" hidden="1" customHeight="1">
      <c r="A94" s="262" t="s">
        <v>18</v>
      </c>
      <c r="B94" s="263" t="e">
        <f>SUM(#REF!)</f>
        <v>#REF!</v>
      </c>
      <c r="C94" s="272" t="e">
        <f>SUM(#REF!)</f>
        <v>#REF!</v>
      </c>
      <c r="D94" s="272" t="e">
        <f>SUM(#REF!)</f>
        <v>#REF!</v>
      </c>
      <c r="E94" s="272" t="e">
        <f>SUM(#REF!)</f>
        <v>#REF!</v>
      </c>
      <c r="F94" s="272" t="e">
        <f>SUM(#REF!)</f>
        <v>#REF!</v>
      </c>
      <c r="G94" s="332"/>
      <c r="H94" s="332"/>
    </row>
    <row r="95" spans="1:10" s="257" customFormat="1" ht="21" customHeight="1">
      <c r="A95" s="262" t="s">
        <v>278</v>
      </c>
      <c r="B95" s="263">
        <f>SUM(B89:B93)</f>
        <v>540</v>
      </c>
      <c r="C95" s="272">
        <f>SUM(C89:C93)</f>
        <v>16.82</v>
      </c>
      <c r="D95" s="272">
        <f>SUM(D89:D93)</f>
        <v>18.3</v>
      </c>
      <c r="E95" s="272">
        <f>SUM(E89:E93)</f>
        <v>73.19</v>
      </c>
      <c r="F95" s="272">
        <f>SUM(F89:F93)</f>
        <v>529.12</v>
      </c>
      <c r="G95" s="334"/>
      <c r="H95" s="334"/>
    </row>
    <row r="96" spans="1:10" ht="21" customHeight="1">
      <c r="A96" s="421" t="s">
        <v>316</v>
      </c>
      <c r="B96" s="421"/>
      <c r="C96" s="421"/>
      <c r="D96" s="421"/>
      <c r="E96" s="421"/>
      <c r="F96" s="421"/>
      <c r="G96" s="421"/>
      <c r="H96" s="422"/>
    </row>
    <row r="97" spans="1:10" ht="25.5" customHeight="1">
      <c r="A97" s="423" t="s">
        <v>317</v>
      </c>
      <c r="B97" s="423"/>
      <c r="C97" s="423"/>
      <c r="D97" s="423"/>
      <c r="E97" s="423"/>
      <c r="F97" s="423"/>
      <c r="G97" s="423"/>
      <c r="H97" s="424"/>
    </row>
    <row r="98" spans="1:10" ht="25.5" customHeight="1">
      <c r="A98" s="396" t="s">
        <v>1</v>
      </c>
      <c r="B98" s="427" t="s">
        <v>303</v>
      </c>
      <c r="C98" s="430" t="s">
        <v>305</v>
      </c>
      <c r="D98" s="431"/>
      <c r="E98" s="432"/>
      <c r="F98" s="433" t="s">
        <v>304</v>
      </c>
      <c r="G98" s="96"/>
      <c r="H98" s="18"/>
    </row>
    <row r="99" spans="1:10" s="8" customFormat="1" ht="22.5" customHeight="1">
      <c r="A99" s="425"/>
      <c r="B99" s="428"/>
      <c r="C99" s="396" t="s">
        <v>4</v>
      </c>
      <c r="D99" s="396" t="s">
        <v>5</v>
      </c>
      <c r="E99" s="433" t="s">
        <v>6</v>
      </c>
      <c r="F99" s="434"/>
      <c r="G99" s="433" t="s">
        <v>8</v>
      </c>
      <c r="H99" s="433" t="s">
        <v>9</v>
      </c>
    </row>
    <row r="100" spans="1:10" s="8" customFormat="1" ht="7.5" customHeight="1">
      <c r="A100" s="425"/>
      <c r="B100" s="429"/>
      <c r="C100" s="426"/>
      <c r="D100" s="426"/>
      <c r="E100" s="435"/>
      <c r="F100" s="435"/>
      <c r="G100" s="434"/>
      <c r="H100" s="434"/>
    </row>
    <row r="101" spans="1:10" s="8" customFormat="1">
      <c r="A101" s="426"/>
      <c r="B101" s="330" t="s">
        <v>10</v>
      </c>
      <c r="C101" s="329" t="s">
        <v>10</v>
      </c>
      <c r="D101" s="329" t="s">
        <v>10</v>
      </c>
      <c r="E101" s="328" t="s">
        <v>10</v>
      </c>
      <c r="F101" s="329" t="s">
        <v>11</v>
      </c>
      <c r="G101" s="435"/>
      <c r="H101" s="435"/>
    </row>
    <row r="102" spans="1:10" s="285" customFormat="1" ht="32.25" customHeight="1">
      <c r="A102" s="324" t="s">
        <v>327</v>
      </c>
      <c r="B102" s="300">
        <v>150</v>
      </c>
      <c r="C102" s="282">
        <v>8.6999999999999993</v>
      </c>
      <c r="D102" s="282">
        <v>12</v>
      </c>
      <c r="E102" s="282">
        <v>38.4</v>
      </c>
      <c r="F102" s="282">
        <v>230.6</v>
      </c>
      <c r="G102" s="266" t="s">
        <v>328</v>
      </c>
      <c r="H102" s="255" t="s">
        <v>329</v>
      </c>
    </row>
    <row r="103" spans="1:10" s="258" customFormat="1" ht="24.75" customHeight="1">
      <c r="A103" s="323" t="s">
        <v>32</v>
      </c>
      <c r="B103" s="255">
        <v>30</v>
      </c>
      <c r="C103" s="253">
        <v>7.02</v>
      </c>
      <c r="D103" s="253">
        <v>5.8</v>
      </c>
      <c r="E103" s="253">
        <v>0</v>
      </c>
      <c r="F103" s="253">
        <v>109.1</v>
      </c>
      <c r="G103" s="255" t="s">
        <v>12</v>
      </c>
      <c r="H103" s="255" t="s">
        <v>279</v>
      </c>
    </row>
    <row r="104" spans="1:10" s="312" customFormat="1" ht="22.5" customHeight="1">
      <c r="A104" s="324" t="s">
        <v>330</v>
      </c>
      <c r="B104" s="270">
        <v>100</v>
      </c>
      <c r="C104" s="270">
        <v>0.4</v>
      </c>
      <c r="D104" s="270">
        <v>0.4</v>
      </c>
      <c r="E104" s="270">
        <v>9.8000000000000007</v>
      </c>
      <c r="F104" s="270">
        <v>47</v>
      </c>
      <c r="G104" s="270" t="s">
        <v>288</v>
      </c>
      <c r="H104" s="255">
        <v>9</v>
      </c>
    </row>
    <row r="105" spans="1:10" s="257" customFormat="1" ht="24" customHeight="1">
      <c r="A105" s="323" t="s">
        <v>16</v>
      </c>
      <c r="B105" s="255">
        <v>30</v>
      </c>
      <c r="C105" s="253">
        <v>2.4</v>
      </c>
      <c r="D105" s="253">
        <v>0.3</v>
      </c>
      <c r="E105" s="253">
        <v>15.9</v>
      </c>
      <c r="F105" s="253">
        <v>75</v>
      </c>
      <c r="G105" s="255" t="s">
        <v>297</v>
      </c>
      <c r="H105" s="255">
        <v>125</v>
      </c>
    </row>
    <row r="106" spans="1:10" s="257" customFormat="1" ht="27.75" customHeight="1">
      <c r="A106" s="317" t="s">
        <v>293</v>
      </c>
      <c r="B106" s="255">
        <v>200</v>
      </c>
      <c r="C106" s="253">
        <v>0.2</v>
      </c>
      <c r="D106" s="253">
        <v>0</v>
      </c>
      <c r="E106" s="253">
        <v>6.4</v>
      </c>
      <c r="F106" s="253">
        <v>26.4</v>
      </c>
      <c r="G106" s="255" t="s">
        <v>12</v>
      </c>
      <c r="H106" s="255" t="s">
        <v>291</v>
      </c>
      <c r="I106" s="260"/>
      <c r="J106" s="261"/>
    </row>
    <row r="107" spans="1:10" s="257" customFormat="1" ht="24.75" customHeight="1">
      <c r="A107" s="262" t="s">
        <v>278</v>
      </c>
      <c r="B107" s="350">
        <f>SUM(B102:B106)</f>
        <v>510</v>
      </c>
      <c r="C107" s="263">
        <f>SUM(C102:C106)</f>
        <v>18.719999999999995</v>
      </c>
      <c r="D107" s="263">
        <f>SUM(D102:D106)</f>
        <v>18.5</v>
      </c>
      <c r="E107" s="263">
        <f>SUM(E102:E106)</f>
        <v>70.500000000000014</v>
      </c>
      <c r="F107" s="263">
        <f>SUM(F102:F106)</f>
        <v>488.09999999999997</v>
      </c>
      <c r="G107" s="255"/>
      <c r="H107" s="255"/>
      <c r="I107" s="260"/>
      <c r="J107" s="261"/>
    </row>
    <row r="108" spans="1:10" s="257" customFormat="1" ht="19.5" hidden="1" customHeight="1">
      <c r="A108" s="290" t="s">
        <v>18</v>
      </c>
      <c r="B108" s="302">
        <f t="shared" ref="B108:F108" si="5">SUM(B102:B107)</f>
        <v>1020</v>
      </c>
      <c r="C108" s="302">
        <f t="shared" si="5"/>
        <v>37.439999999999991</v>
      </c>
      <c r="D108" s="302">
        <f t="shared" si="5"/>
        <v>37</v>
      </c>
      <c r="E108" s="302">
        <f t="shared" si="5"/>
        <v>141.00000000000003</v>
      </c>
      <c r="F108" s="302">
        <f t="shared" si="5"/>
        <v>976.19999999999993</v>
      </c>
      <c r="G108" s="303"/>
      <c r="H108" s="332"/>
    </row>
    <row r="109" spans="1:10" ht="21" customHeight="1">
      <c r="A109" s="421" t="s">
        <v>318</v>
      </c>
      <c r="B109" s="421"/>
      <c r="C109" s="421"/>
      <c r="D109" s="421"/>
      <c r="E109" s="421"/>
      <c r="F109" s="421"/>
      <c r="G109" s="421"/>
      <c r="H109" s="422"/>
    </row>
    <row r="110" spans="1:10" ht="25.5" customHeight="1">
      <c r="A110" s="423" t="s">
        <v>317</v>
      </c>
      <c r="B110" s="423"/>
      <c r="C110" s="423"/>
      <c r="D110" s="423"/>
      <c r="E110" s="423"/>
      <c r="F110" s="423"/>
      <c r="G110" s="423"/>
      <c r="H110" s="424"/>
    </row>
    <row r="111" spans="1:10" ht="25.5" customHeight="1">
      <c r="A111" s="396" t="s">
        <v>1</v>
      </c>
      <c r="B111" s="427" t="s">
        <v>303</v>
      </c>
      <c r="C111" s="430" t="s">
        <v>305</v>
      </c>
      <c r="D111" s="431"/>
      <c r="E111" s="432"/>
      <c r="F111" s="433" t="s">
        <v>304</v>
      </c>
      <c r="G111" s="96"/>
      <c r="H111" s="18"/>
    </row>
    <row r="112" spans="1:10" s="8" customFormat="1" ht="22.5" customHeight="1">
      <c r="A112" s="425"/>
      <c r="B112" s="428"/>
      <c r="C112" s="396" t="s">
        <v>4</v>
      </c>
      <c r="D112" s="396" t="s">
        <v>5</v>
      </c>
      <c r="E112" s="433" t="s">
        <v>6</v>
      </c>
      <c r="F112" s="434"/>
      <c r="G112" s="433" t="s">
        <v>8</v>
      </c>
      <c r="H112" s="433" t="s">
        <v>9</v>
      </c>
    </row>
    <row r="113" spans="1:8" s="8" customFormat="1" ht="7.5" customHeight="1">
      <c r="A113" s="425"/>
      <c r="B113" s="429"/>
      <c r="C113" s="426"/>
      <c r="D113" s="426"/>
      <c r="E113" s="435"/>
      <c r="F113" s="435"/>
      <c r="G113" s="434"/>
      <c r="H113" s="434"/>
    </row>
    <row r="114" spans="1:8" s="8" customFormat="1">
      <c r="A114" s="426"/>
      <c r="B114" s="330" t="s">
        <v>10</v>
      </c>
      <c r="C114" s="329" t="s">
        <v>10</v>
      </c>
      <c r="D114" s="329" t="s">
        <v>10</v>
      </c>
      <c r="E114" s="328" t="s">
        <v>10</v>
      </c>
      <c r="F114" s="329" t="s">
        <v>11</v>
      </c>
      <c r="G114" s="435"/>
      <c r="H114" s="435"/>
    </row>
    <row r="115" spans="1:8" s="257" customFormat="1" ht="25.5" customHeight="1">
      <c r="A115" s="295" t="s">
        <v>283</v>
      </c>
      <c r="B115" s="296">
        <v>180</v>
      </c>
      <c r="C115" s="268">
        <v>13.68</v>
      </c>
      <c r="D115" s="268">
        <v>15.68</v>
      </c>
      <c r="E115" s="268">
        <v>32.520000000000003</v>
      </c>
      <c r="F115" s="268">
        <v>307.68</v>
      </c>
      <c r="G115" s="269" t="s">
        <v>288</v>
      </c>
      <c r="H115" s="267">
        <v>30</v>
      </c>
    </row>
    <row r="116" spans="1:8" s="257" customFormat="1" ht="49.5">
      <c r="A116" s="264" t="s">
        <v>289</v>
      </c>
      <c r="B116" s="255">
        <v>100</v>
      </c>
      <c r="C116" s="253">
        <v>1.1000000000000001</v>
      </c>
      <c r="D116" s="253">
        <v>0.2</v>
      </c>
      <c r="E116" s="253">
        <v>3.8</v>
      </c>
      <c r="F116" s="253">
        <v>22</v>
      </c>
      <c r="G116" s="255" t="s">
        <v>294</v>
      </c>
      <c r="H116" s="255">
        <v>71</v>
      </c>
    </row>
    <row r="117" spans="1:8" s="257" customFormat="1" ht="36.75" customHeight="1">
      <c r="A117" s="259" t="s">
        <v>284</v>
      </c>
      <c r="B117" s="255">
        <v>30</v>
      </c>
      <c r="C117" s="253">
        <v>2.4</v>
      </c>
      <c r="D117" s="253">
        <v>0.3</v>
      </c>
      <c r="E117" s="253">
        <v>14.6</v>
      </c>
      <c r="F117" s="253">
        <v>72.599999999999994</v>
      </c>
      <c r="G117" s="270" t="s">
        <v>285</v>
      </c>
      <c r="H117" s="254">
        <v>13003</v>
      </c>
    </row>
    <row r="118" spans="1:8" s="257" customFormat="1" ht="34.5" customHeight="1">
      <c r="A118" s="259" t="s">
        <v>281</v>
      </c>
      <c r="B118" s="267">
        <v>200</v>
      </c>
      <c r="C118" s="268">
        <v>0.35</v>
      </c>
      <c r="D118" s="268">
        <v>0.08</v>
      </c>
      <c r="E118" s="268">
        <v>29.85</v>
      </c>
      <c r="F118" s="268">
        <v>122</v>
      </c>
      <c r="G118" s="269" t="s">
        <v>286</v>
      </c>
      <c r="H118" s="267">
        <v>348</v>
      </c>
    </row>
    <row r="119" spans="1:8" s="257" customFormat="1" ht="21.75" customHeight="1">
      <c r="A119" s="262" t="s">
        <v>278</v>
      </c>
      <c r="B119" s="311">
        <f>SUM(B115:B118)</f>
        <v>510</v>
      </c>
      <c r="C119" s="307">
        <f>SUM(C115:C118)</f>
        <v>17.53</v>
      </c>
      <c r="D119" s="307">
        <f>SUM(D115:D118)</f>
        <v>16.259999999999998</v>
      </c>
      <c r="E119" s="307">
        <f>SUM(E115:E118)</f>
        <v>80.77000000000001</v>
      </c>
      <c r="F119" s="307">
        <f>SUM(F115:F118)</f>
        <v>524.28</v>
      </c>
      <c r="G119" s="269"/>
      <c r="H119" s="267"/>
    </row>
    <row r="120" spans="1:8" s="276" customFormat="1" ht="18" hidden="1" customHeight="1">
      <c r="A120" s="304" t="s">
        <v>18</v>
      </c>
      <c r="B120" s="305">
        <f>SUM(B115+B116+B117+B119)</f>
        <v>820</v>
      </c>
      <c r="C120" s="293">
        <f>SUM(C115:C119)</f>
        <v>35.06</v>
      </c>
      <c r="D120" s="293">
        <f t="shared" ref="D120:F120" si="6">SUM(D115:D119)</f>
        <v>32.519999999999996</v>
      </c>
      <c r="E120" s="293">
        <f t="shared" si="6"/>
        <v>161.54000000000002</v>
      </c>
      <c r="F120" s="293">
        <f t="shared" si="6"/>
        <v>1048.56</v>
      </c>
      <c r="G120" s="294"/>
      <c r="H120" s="294"/>
    </row>
    <row r="121" spans="1:8" ht="21" customHeight="1">
      <c r="A121" s="421" t="s">
        <v>319</v>
      </c>
      <c r="B121" s="421"/>
      <c r="C121" s="421"/>
      <c r="D121" s="421"/>
      <c r="E121" s="421"/>
      <c r="F121" s="421"/>
      <c r="G121" s="421"/>
      <c r="H121" s="422"/>
    </row>
    <row r="122" spans="1:8" ht="25.5" customHeight="1">
      <c r="A122" s="423" t="s">
        <v>317</v>
      </c>
      <c r="B122" s="423"/>
      <c r="C122" s="423"/>
      <c r="D122" s="423"/>
      <c r="E122" s="423"/>
      <c r="F122" s="423"/>
      <c r="G122" s="423"/>
      <c r="H122" s="424"/>
    </row>
    <row r="123" spans="1:8" ht="25.5" customHeight="1">
      <c r="A123" s="396" t="s">
        <v>1</v>
      </c>
      <c r="B123" s="427" t="s">
        <v>303</v>
      </c>
      <c r="C123" s="430" t="s">
        <v>305</v>
      </c>
      <c r="D123" s="431"/>
      <c r="E123" s="432"/>
      <c r="F123" s="433" t="s">
        <v>304</v>
      </c>
      <c r="G123" s="96"/>
      <c r="H123" s="18"/>
    </row>
    <row r="124" spans="1:8" s="8" customFormat="1" ht="22.5" customHeight="1">
      <c r="A124" s="425"/>
      <c r="B124" s="428"/>
      <c r="C124" s="396" t="s">
        <v>4</v>
      </c>
      <c r="D124" s="396" t="s">
        <v>5</v>
      </c>
      <c r="E124" s="433" t="s">
        <v>6</v>
      </c>
      <c r="F124" s="434"/>
      <c r="G124" s="433" t="s">
        <v>8</v>
      </c>
      <c r="H124" s="433" t="s">
        <v>9</v>
      </c>
    </row>
    <row r="125" spans="1:8" s="8" customFormat="1" ht="7.5" customHeight="1">
      <c r="A125" s="425"/>
      <c r="B125" s="429"/>
      <c r="C125" s="426"/>
      <c r="D125" s="426"/>
      <c r="E125" s="435"/>
      <c r="F125" s="435"/>
      <c r="G125" s="434"/>
      <c r="H125" s="434"/>
    </row>
    <row r="126" spans="1:8" s="8" customFormat="1">
      <c r="A126" s="426"/>
      <c r="B126" s="330" t="s">
        <v>10</v>
      </c>
      <c r="C126" s="329" t="s">
        <v>10</v>
      </c>
      <c r="D126" s="329" t="s">
        <v>10</v>
      </c>
      <c r="E126" s="328" t="s">
        <v>10</v>
      </c>
      <c r="F126" s="329" t="s">
        <v>11</v>
      </c>
      <c r="G126" s="435"/>
      <c r="H126" s="435"/>
    </row>
    <row r="127" spans="1:8" s="301" customFormat="1" ht="31.5" customHeight="1">
      <c r="A127" s="320" t="s">
        <v>352</v>
      </c>
      <c r="B127" s="316">
        <v>200</v>
      </c>
      <c r="C127" s="316">
        <v>16.54</v>
      </c>
      <c r="D127" s="316">
        <v>12.05</v>
      </c>
      <c r="E127" s="316">
        <v>24.4</v>
      </c>
      <c r="F127" s="314">
        <v>247</v>
      </c>
      <c r="G127" s="354" t="s">
        <v>286</v>
      </c>
      <c r="H127" s="284" t="s">
        <v>349</v>
      </c>
    </row>
    <row r="128" spans="1:8" s="258" customFormat="1" ht="23.25" customHeight="1">
      <c r="A128" s="317" t="s">
        <v>350</v>
      </c>
      <c r="B128" s="314">
        <v>100</v>
      </c>
      <c r="C128" s="315">
        <v>0.9</v>
      </c>
      <c r="D128" s="315">
        <v>7.2</v>
      </c>
      <c r="E128" s="315">
        <v>48.7</v>
      </c>
      <c r="F128" s="315">
        <v>211</v>
      </c>
      <c r="G128" s="354" t="s">
        <v>286</v>
      </c>
      <c r="H128" s="279" t="s">
        <v>351</v>
      </c>
    </row>
    <row r="129" spans="1:10" s="257" customFormat="1" ht="33" customHeight="1">
      <c r="A129" s="317" t="s">
        <v>320</v>
      </c>
      <c r="B129" s="314">
        <v>200</v>
      </c>
      <c r="C129" s="315">
        <v>0.1</v>
      </c>
      <c r="D129" s="315">
        <v>0.03</v>
      </c>
      <c r="E129" s="315">
        <v>9.9</v>
      </c>
      <c r="F129" s="315">
        <v>35</v>
      </c>
      <c r="G129" s="314" t="s">
        <v>287</v>
      </c>
      <c r="H129" s="355" t="s">
        <v>321</v>
      </c>
      <c r="I129" s="260"/>
      <c r="J129" s="261"/>
    </row>
    <row r="130" spans="1:10" s="257" customFormat="1" ht="23.25" customHeight="1">
      <c r="A130" s="262" t="s">
        <v>278</v>
      </c>
      <c r="B130" s="319">
        <f>SUM(B127+B128+B129)</f>
        <v>500</v>
      </c>
      <c r="C130" s="322">
        <f>SUM(C127+C128+C129)</f>
        <v>17.54</v>
      </c>
      <c r="D130" s="322">
        <f>SUM(D127+D128+D129)</f>
        <v>19.28</v>
      </c>
      <c r="E130" s="322">
        <f>SUM(E127+E128+E129)</f>
        <v>83</v>
      </c>
      <c r="F130" s="322">
        <f>SUM(F127+F128+F129)</f>
        <v>493</v>
      </c>
      <c r="G130" s="314"/>
      <c r="H130" s="314"/>
      <c r="I130" s="260"/>
      <c r="J130" s="261"/>
    </row>
    <row r="131" spans="1:10" s="257" customFormat="1" ht="18" hidden="1" customHeight="1">
      <c r="A131" s="321" t="s">
        <v>18</v>
      </c>
      <c r="B131" s="322">
        <f>SUM(B127:B130)</f>
        <v>1000</v>
      </c>
      <c r="C131" s="318">
        <f>SUM(C127:C130)</f>
        <v>35.08</v>
      </c>
      <c r="D131" s="318">
        <f>SUM(D127:D130)</f>
        <v>38.56</v>
      </c>
      <c r="E131" s="318">
        <f>SUM(E127:E130)</f>
        <v>166</v>
      </c>
      <c r="F131" s="318">
        <f>SUM(F127:F130)</f>
        <v>986</v>
      </c>
      <c r="G131" s="319"/>
      <c r="H131" s="319"/>
    </row>
    <row r="132" spans="1:10">
      <c r="A132" s="346"/>
      <c r="B132" s="347"/>
      <c r="C132" s="347"/>
      <c r="D132" s="347"/>
      <c r="E132" s="347"/>
      <c r="F132" s="347"/>
      <c r="G132" s="347"/>
      <c r="H132" s="348"/>
    </row>
    <row r="133" spans="1:10">
      <c r="A133" s="460" t="s">
        <v>336</v>
      </c>
      <c r="B133" s="460"/>
      <c r="C133" s="460"/>
      <c r="D133" s="460"/>
      <c r="E133" s="460"/>
      <c r="F133" s="460"/>
      <c r="G133" s="460"/>
      <c r="H133" s="461"/>
    </row>
    <row r="134" spans="1:10">
      <c r="A134" s="460" t="s">
        <v>337</v>
      </c>
      <c r="B134" s="460"/>
      <c r="C134" s="460"/>
      <c r="D134" s="460"/>
      <c r="E134" s="460"/>
      <c r="F134" s="460"/>
      <c r="G134" s="460"/>
      <c r="H134" s="461"/>
    </row>
    <row r="135" spans="1:10">
      <c r="A135" s="460" t="s">
        <v>338</v>
      </c>
      <c r="B135" s="460"/>
      <c r="C135" s="460"/>
      <c r="D135" s="460"/>
      <c r="E135" s="460"/>
      <c r="F135" s="460"/>
      <c r="G135" s="460"/>
      <c r="H135" s="461"/>
    </row>
    <row r="136" spans="1:10">
      <c r="A136" s="460" t="s">
        <v>339</v>
      </c>
      <c r="B136" s="460"/>
      <c r="C136" s="460"/>
      <c r="D136" s="460"/>
      <c r="E136" s="460"/>
      <c r="F136" s="460"/>
      <c r="G136" s="460"/>
      <c r="H136" s="461"/>
    </row>
    <row r="137" spans="1:10">
      <c r="A137" s="460" t="s">
        <v>340</v>
      </c>
      <c r="B137" s="460"/>
      <c r="C137" s="460"/>
      <c r="D137" s="460"/>
      <c r="E137" s="460"/>
      <c r="F137" s="460"/>
      <c r="G137" s="460"/>
      <c r="H137" s="461"/>
    </row>
    <row r="138" spans="1:10" ht="36.75" customHeight="1">
      <c r="A138" s="460" t="s">
        <v>341</v>
      </c>
      <c r="B138" s="460"/>
      <c r="C138" s="460"/>
      <c r="D138" s="460"/>
      <c r="E138" s="460"/>
      <c r="F138" s="460"/>
      <c r="G138" s="460"/>
      <c r="H138" s="461"/>
    </row>
    <row r="139" spans="1:10" ht="38.25" customHeight="1">
      <c r="A139" s="460" t="s">
        <v>342</v>
      </c>
      <c r="B139" s="460"/>
      <c r="C139" s="460"/>
      <c r="D139" s="460"/>
      <c r="E139" s="460"/>
      <c r="F139" s="460"/>
      <c r="G139" s="460"/>
      <c r="H139" s="461"/>
    </row>
    <row r="140" spans="1:10" ht="16.5" customHeight="1">
      <c r="A140" s="460" t="s">
        <v>343</v>
      </c>
      <c r="B140" s="460"/>
      <c r="C140" s="460"/>
      <c r="D140" s="460"/>
      <c r="E140" s="460"/>
      <c r="F140" s="460"/>
      <c r="G140" s="460"/>
      <c r="H140" s="461"/>
    </row>
    <row r="141" spans="1:10" ht="34.5" customHeight="1">
      <c r="A141" s="460" t="s">
        <v>344</v>
      </c>
      <c r="B141" s="460"/>
      <c r="C141" s="460"/>
      <c r="D141" s="460"/>
      <c r="E141" s="460"/>
      <c r="F141" s="460"/>
      <c r="G141" s="460"/>
      <c r="H141" s="461"/>
    </row>
    <row r="142" spans="1:10" ht="38.25" customHeight="1">
      <c r="A142" s="458" t="s">
        <v>345</v>
      </c>
      <c r="B142" s="458"/>
      <c r="C142" s="458"/>
      <c r="D142" s="458"/>
      <c r="E142" s="458"/>
      <c r="F142" s="458"/>
      <c r="G142" s="458"/>
      <c r="H142" s="459"/>
    </row>
    <row r="143" spans="1:10" ht="16.5" customHeight="1">
      <c r="A143" s="458" t="s">
        <v>346</v>
      </c>
      <c r="B143" s="458"/>
      <c r="C143" s="458"/>
      <c r="D143" s="458"/>
      <c r="E143" s="458"/>
      <c r="F143" s="458"/>
      <c r="G143" s="458"/>
      <c r="H143" s="459"/>
    </row>
    <row r="144" spans="1:10" ht="31.5" customHeight="1">
      <c r="A144" s="346"/>
      <c r="B144" s="347"/>
      <c r="C144" s="347"/>
      <c r="D144" s="347"/>
      <c r="E144" s="347"/>
      <c r="F144" s="347"/>
      <c r="G144" s="347"/>
      <c r="H144" s="348"/>
    </row>
    <row r="145" ht="100.5" customHeight="1"/>
    <row r="146" ht="33" customHeight="1"/>
  </sheetData>
  <mergeCells count="122">
    <mergeCell ref="A142:H142"/>
    <mergeCell ref="A143:H143"/>
    <mergeCell ref="A135:H135"/>
    <mergeCell ref="A137:H137"/>
    <mergeCell ref="A138:H138"/>
    <mergeCell ref="A140:H140"/>
    <mergeCell ref="A141:H141"/>
    <mergeCell ref="A133:H133"/>
    <mergeCell ref="A134:H134"/>
    <mergeCell ref="A136:H136"/>
    <mergeCell ref="A139:H139"/>
    <mergeCell ref="A6:H6"/>
    <mergeCell ref="A8:H8"/>
    <mergeCell ref="B9:F9"/>
    <mergeCell ref="A10:A13"/>
    <mergeCell ref="B10:B12"/>
    <mergeCell ref="C10:E10"/>
    <mergeCell ref="F10:F12"/>
    <mergeCell ref="C11:C12"/>
    <mergeCell ref="D11:D12"/>
    <mergeCell ref="E11:E12"/>
    <mergeCell ref="G11:G13"/>
    <mergeCell ref="H11:H13"/>
    <mergeCell ref="A20:H20"/>
    <mergeCell ref="B21:F21"/>
    <mergeCell ref="A22:A25"/>
    <mergeCell ref="B22:B24"/>
    <mergeCell ref="C22:E22"/>
    <mergeCell ref="F22:F24"/>
    <mergeCell ref="C23:C24"/>
    <mergeCell ref="D23:D24"/>
    <mergeCell ref="E23:E24"/>
    <mergeCell ref="G23:G25"/>
    <mergeCell ref="H23:H25"/>
    <mergeCell ref="A33:H33"/>
    <mergeCell ref="B34:F34"/>
    <mergeCell ref="A35:A38"/>
    <mergeCell ref="B35:B37"/>
    <mergeCell ref="C35:E35"/>
    <mergeCell ref="F35:F37"/>
    <mergeCell ref="C36:C37"/>
    <mergeCell ref="D36:D37"/>
    <mergeCell ref="E36:E37"/>
    <mergeCell ref="G36:G38"/>
    <mergeCell ref="H36:H38"/>
    <mergeCell ref="A45:H45"/>
    <mergeCell ref="A46:H46"/>
    <mergeCell ref="A47:A50"/>
    <mergeCell ref="B47:B49"/>
    <mergeCell ref="C47:E47"/>
    <mergeCell ref="F47:F49"/>
    <mergeCell ref="C48:C49"/>
    <mergeCell ref="D48:D49"/>
    <mergeCell ref="E48:E49"/>
    <mergeCell ref="G48:G50"/>
    <mergeCell ref="H48:H50"/>
    <mergeCell ref="A57:H57"/>
    <mergeCell ref="B58:F58"/>
    <mergeCell ref="A59:A62"/>
    <mergeCell ref="B59:B61"/>
    <mergeCell ref="C59:E59"/>
    <mergeCell ref="F59:F61"/>
    <mergeCell ref="C60:C61"/>
    <mergeCell ref="D60:D61"/>
    <mergeCell ref="E60:E61"/>
    <mergeCell ref="G60:G62"/>
    <mergeCell ref="H60:H62"/>
    <mergeCell ref="A70:H70"/>
    <mergeCell ref="A71:H71"/>
    <mergeCell ref="A72:A75"/>
    <mergeCell ref="B72:B74"/>
    <mergeCell ref="C72:E72"/>
    <mergeCell ref="F72:F74"/>
    <mergeCell ref="C73:C74"/>
    <mergeCell ref="D73:D74"/>
    <mergeCell ref="E73:E74"/>
    <mergeCell ref="G73:G75"/>
    <mergeCell ref="H73:H75"/>
    <mergeCell ref="A83:H83"/>
    <mergeCell ref="A84:H84"/>
    <mergeCell ref="A85:A88"/>
    <mergeCell ref="B85:B87"/>
    <mergeCell ref="C85:E85"/>
    <mergeCell ref="F85:F87"/>
    <mergeCell ref="C86:C87"/>
    <mergeCell ref="D86:D87"/>
    <mergeCell ref="E86:E87"/>
    <mergeCell ref="G86:G88"/>
    <mergeCell ref="H86:H88"/>
    <mergeCell ref="A96:H96"/>
    <mergeCell ref="A97:H97"/>
    <mergeCell ref="A98:A101"/>
    <mergeCell ref="B98:B100"/>
    <mergeCell ref="C98:E98"/>
    <mergeCell ref="F98:F100"/>
    <mergeCell ref="C99:C100"/>
    <mergeCell ref="D99:D100"/>
    <mergeCell ref="E99:E100"/>
    <mergeCell ref="G99:G101"/>
    <mergeCell ref="H99:H101"/>
    <mergeCell ref="A109:H109"/>
    <mergeCell ref="A110:H110"/>
    <mergeCell ref="A111:A114"/>
    <mergeCell ref="B111:B113"/>
    <mergeCell ref="C111:E111"/>
    <mergeCell ref="F111:F113"/>
    <mergeCell ref="C112:C113"/>
    <mergeCell ref="D112:D113"/>
    <mergeCell ref="E112:E113"/>
    <mergeCell ref="G112:G114"/>
    <mergeCell ref="H112:H114"/>
    <mergeCell ref="A121:H121"/>
    <mergeCell ref="A122:H122"/>
    <mergeCell ref="A123:A126"/>
    <mergeCell ref="B123:B125"/>
    <mergeCell ref="C123:E123"/>
    <mergeCell ref="F123:F125"/>
    <mergeCell ref="C124:C125"/>
    <mergeCell ref="D124:D125"/>
    <mergeCell ref="E124:E125"/>
    <mergeCell ref="G124:G126"/>
    <mergeCell ref="H124:H126"/>
  </mergeCells>
  <pageMargins left="0.31496062992125984" right="0.31496062992125984" top="0.74803149606299213" bottom="0" header="0.31496062992125984" footer="0.31496062992125984"/>
  <pageSetup paperSize="9" scale="77" orientation="landscape" r:id="rId1"/>
  <rowBreaks count="1" manualBreakCount="1">
    <brk id="143" max="7" man="1"/>
  </rowBreaks>
</worksheet>
</file>

<file path=xl/worksheets/sheet22.xml><?xml version="1.0" encoding="utf-8"?>
<worksheet xmlns="http://schemas.openxmlformats.org/spreadsheetml/2006/main" xmlns:r="http://schemas.openxmlformats.org/officeDocument/2006/relationships">
  <dimension ref="A1:O15"/>
  <sheetViews>
    <sheetView view="pageBreakPreview" zoomScaleNormal="100" zoomScaleSheetLayoutView="100" workbookViewId="0">
      <selection activeCell="T42" sqref="T42"/>
    </sheetView>
  </sheetViews>
  <sheetFormatPr defaultRowHeight="15"/>
  <cols>
    <col min="15" max="15" width="11.85546875" customWidth="1"/>
    <col min="16" max="16" width="7.85546875" customWidth="1"/>
  </cols>
  <sheetData>
    <row r="1" spans="1:15">
      <c r="D1" s="351" t="s">
        <v>331</v>
      </c>
      <c r="E1" s="351"/>
      <c r="F1" s="351"/>
      <c r="G1" s="351"/>
      <c r="H1" s="351" t="s">
        <v>332</v>
      </c>
      <c r="I1" s="351"/>
      <c r="J1" s="351"/>
      <c r="K1" s="351"/>
      <c r="L1" s="351"/>
      <c r="M1" s="351"/>
      <c r="N1" s="351"/>
      <c r="O1" s="351"/>
    </row>
    <row r="2" spans="1:15">
      <c r="D2" s="351" t="s">
        <v>333</v>
      </c>
      <c r="E2" s="351"/>
      <c r="F2" s="351"/>
      <c r="G2" s="351"/>
      <c r="H2" s="351" t="s">
        <v>334</v>
      </c>
      <c r="I2" s="351"/>
      <c r="J2" s="351"/>
      <c r="K2" s="351"/>
      <c r="L2" s="351"/>
      <c r="M2" s="351"/>
      <c r="N2" s="351"/>
      <c r="O2" s="351"/>
    </row>
    <row r="3" spans="1:15">
      <c r="D3" s="351"/>
      <c r="E3" s="351"/>
      <c r="F3" s="351"/>
      <c r="G3" s="351"/>
      <c r="H3" s="351" t="s">
        <v>335</v>
      </c>
      <c r="I3" s="351"/>
      <c r="J3" s="351"/>
      <c r="K3" s="351"/>
      <c r="L3" s="351"/>
      <c r="M3" s="351"/>
      <c r="N3" s="351"/>
      <c r="O3" s="351"/>
    </row>
    <row r="4" spans="1:15">
      <c r="D4" s="351"/>
      <c r="E4" s="351"/>
      <c r="F4" s="351"/>
      <c r="G4" s="351"/>
      <c r="H4" s="351"/>
      <c r="I4" s="351"/>
      <c r="J4" s="351"/>
      <c r="K4" s="351"/>
      <c r="L4" s="351"/>
      <c r="M4" s="351"/>
      <c r="N4" s="351"/>
      <c r="O4" s="351"/>
    </row>
    <row r="5" spans="1:15">
      <c r="D5" s="351"/>
      <c r="E5" s="351"/>
      <c r="F5" s="351"/>
      <c r="G5" s="351"/>
      <c r="H5" s="351"/>
      <c r="I5" s="351"/>
      <c r="J5" s="351"/>
      <c r="K5" s="351"/>
      <c r="L5" s="351"/>
      <c r="M5" s="351"/>
      <c r="N5" s="351"/>
      <c r="O5" s="351"/>
    </row>
    <row r="6" spans="1:15">
      <c r="D6" s="351"/>
      <c r="E6" s="351"/>
      <c r="F6" s="351"/>
      <c r="G6" s="351"/>
      <c r="H6" s="351"/>
      <c r="I6" s="351"/>
      <c r="J6" s="351"/>
      <c r="K6" s="351"/>
      <c r="L6" s="351"/>
      <c r="M6" s="351"/>
      <c r="N6" s="351"/>
      <c r="O6" s="351"/>
    </row>
    <row r="7" spans="1:15">
      <c r="D7" s="351"/>
      <c r="E7" s="351"/>
      <c r="F7" s="351"/>
      <c r="G7" s="351"/>
      <c r="H7" s="351"/>
      <c r="I7" s="351"/>
      <c r="J7" s="351"/>
      <c r="K7" s="351"/>
      <c r="L7" s="351"/>
      <c r="M7" s="351"/>
      <c r="N7" s="351"/>
      <c r="O7" s="351"/>
    </row>
    <row r="8" spans="1:15">
      <c r="D8" s="351"/>
      <c r="E8" s="351"/>
      <c r="F8" s="351"/>
      <c r="G8" s="351"/>
      <c r="H8" s="351"/>
      <c r="I8" s="351"/>
      <c r="J8" s="351"/>
      <c r="K8" s="351"/>
      <c r="L8" s="351"/>
      <c r="M8" s="351"/>
      <c r="N8" s="351"/>
      <c r="O8" s="351"/>
    </row>
    <row r="9" spans="1:15">
      <c r="D9" s="351"/>
      <c r="E9" s="351"/>
      <c r="F9" s="351"/>
      <c r="G9" s="351"/>
      <c r="H9" s="351"/>
      <c r="I9" s="351"/>
      <c r="J9" s="351"/>
      <c r="K9" s="351"/>
      <c r="L9" s="351"/>
      <c r="M9" s="351"/>
      <c r="N9" s="351"/>
      <c r="O9" s="351"/>
    </row>
    <row r="10" spans="1:15">
      <c r="D10" s="351"/>
      <c r="E10" s="351"/>
      <c r="F10" s="351"/>
      <c r="G10" s="351"/>
      <c r="H10" s="351"/>
      <c r="I10" s="351"/>
      <c r="J10" s="351"/>
      <c r="K10" s="351"/>
      <c r="L10" s="351"/>
      <c r="M10" s="351"/>
      <c r="N10" s="351"/>
      <c r="O10" s="351"/>
    </row>
    <row r="11" spans="1:15">
      <c r="D11" s="351"/>
      <c r="E11" s="351"/>
      <c r="F11" s="351"/>
      <c r="G11" s="351"/>
      <c r="H11" s="351"/>
      <c r="I11" s="351"/>
      <c r="J11" s="351"/>
      <c r="K11" s="351"/>
      <c r="L11" s="351"/>
      <c r="M11" s="351"/>
      <c r="N11" s="351"/>
      <c r="O11" s="351"/>
    </row>
    <row r="12" spans="1:15">
      <c r="A12" s="351" t="s">
        <v>347</v>
      </c>
      <c r="B12" s="351"/>
      <c r="C12" s="351"/>
      <c r="D12" s="351"/>
      <c r="E12" s="351"/>
      <c r="F12" s="351"/>
      <c r="G12" s="351"/>
      <c r="H12" s="351"/>
      <c r="I12" s="351"/>
      <c r="J12" s="351"/>
      <c r="K12" s="351"/>
      <c r="L12" s="351"/>
      <c r="M12" s="351"/>
      <c r="N12" s="351"/>
      <c r="O12" s="351"/>
    </row>
    <row r="13" spans="1:15">
      <c r="D13" s="351"/>
      <c r="E13" s="351"/>
      <c r="F13" s="351"/>
      <c r="G13" s="351"/>
      <c r="H13" s="351"/>
      <c r="I13" s="351"/>
      <c r="J13" s="351"/>
      <c r="K13" s="351"/>
      <c r="L13" s="351"/>
      <c r="M13" s="351"/>
      <c r="N13" s="351"/>
      <c r="O13" s="351"/>
    </row>
    <row r="14" spans="1:15">
      <c r="D14" s="351"/>
      <c r="E14" s="351"/>
      <c r="F14" s="351"/>
      <c r="G14" s="351"/>
      <c r="H14" s="351"/>
      <c r="I14" s="351"/>
      <c r="J14" s="351"/>
      <c r="K14" s="351"/>
      <c r="L14" s="351"/>
      <c r="M14" s="351"/>
      <c r="N14" s="351"/>
      <c r="O14" s="351"/>
    </row>
    <row r="15" spans="1:15">
      <c r="D15" s="351"/>
      <c r="E15" s="351"/>
      <c r="F15" s="351"/>
      <c r="G15" s="351"/>
      <c r="H15" s="351"/>
      <c r="I15" s="351"/>
      <c r="J15" s="351"/>
      <c r="K15" s="351"/>
      <c r="L15" s="351"/>
      <c r="M15" s="351"/>
      <c r="N15" s="351"/>
      <c r="O15" s="35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44"/>
  <sheetViews>
    <sheetView topLeftCell="A37" workbookViewId="0">
      <selection activeCell="A37" sqref="A1:XFD1048576"/>
    </sheetView>
  </sheetViews>
  <sheetFormatPr defaultColWidth="9.140625" defaultRowHeight="16.5"/>
  <cols>
    <col min="1" max="1" width="31.28515625" style="84"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6384" width="9.140625" style="3"/>
  </cols>
  <sheetData>
    <row r="1" spans="1:9">
      <c r="A1" s="86"/>
      <c r="B1" s="87"/>
      <c r="C1" s="88"/>
      <c r="D1" s="88"/>
      <c r="E1" s="88"/>
      <c r="F1" s="88"/>
      <c r="G1" s="88"/>
      <c r="H1" s="88"/>
      <c r="I1" s="6"/>
    </row>
    <row r="2" spans="1:9" ht="21" customHeight="1">
      <c r="A2" s="361" t="s">
        <v>46</v>
      </c>
      <c r="B2" s="361"/>
      <c r="C2" s="361"/>
      <c r="D2" s="361"/>
      <c r="E2" s="361"/>
      <c r="F2" s="361"/>
      <c r="G2" s="361"/>
      <c r="H2" s="361"/>
      <c r="I2" s="361"/>
    </row>
    <row r="3" spans="1:9" ht="25.5" customHeight="1">
      <c r="A3" s="86"/>
      <c r="B3" s="89"/>
      <c r="C3" s="393" t="s">
        <v>0</v>
      </c>
      <c r="D3" s="393"/>
      <c r="E3" s="393"/>
      <c r="F3" s="393"/>
      <c r="G3" s="393"/>
      <c r="H3" s="88"/>
      <c r="I3" s="6"/>
    </row>
    <row r="4" spans="1:9" s="85" customFormat="1">
      <c r="A4" s="364" t="s">
        <v>1</v>
      </c>
      <c r="B4" s="395" t="s">
        <v>2</v>
      </c>
      <c r="C4" s="363" t="s">
        <v>3</v>
      </c>
      <c r="D4" s="394" t="s">
        <v>4</v>
      </c>
      <c r="E4" s="394" t="s">
        <v>5</v>
      </c>
      <c r="F4" s="398" t="s">
        <v>6</v>
      </c>
      <c r="G4" s="394" t="s">
        <v>7</v>
      </c>
      <c r="H4" s="362" t="s">
        <v>8</v>
      </c>
      <c r="I4" s="362" t="s">
        <v>9</v>
      </c>
    </row>
    <row r="5" spans="1:9" s="85" customFormat="1" ht="4.5" customHeight="1">
      <c r="A5" s="364"/>
      <c r="B5" s="395"/>
      <c r="C5" s="363"/>
      <c r="D5" s="394"/>
      <c r="E5" s="394"/>
      <c r="F5" s="398"/>
      <c r="G5" s="394"/>
      <c r="H5" s="362"/>
      <c r="I5" s="362"/>
    </row>
    <row r="6" spans="1:9" s="85" customFormat="1">
      <c r="A6" s="364"/>
      <c r="B6" s="90" t="s">
        <v>10</v>
      </c>
      <c r="C6" s="363"/>
      <c r="D6" s="91" t="s">
        <v>10</v>
      </c>
      <c r="E6" s="91" t="s">
        <v>10</v>
      </c>
      <c r="F6" s="92" t="s">
        <v>10</v>
      </c>
      <c r="G6" s="91" t="s">
        <v>11</v>
      </c>
      <c r="H6" s="362"/>
      <c r="I6" s="362"/>
    </row>
    <row r="7" spans="1:9" s="12" customFormat="1" ht="30.75" customHeight="1">
      <c r="A7" s="93" t="s">
        <v>48</v>
      </c>
      <c r="B7" s="94">
        <v>200</v>
      </c>
      <c r="C7" s="15">
        <v>34.450000000000003</v>
      </c>
      <c r="D7" s="16">
        <v>19</v>
      </c>
      <c r="E7" s="16">
        <v>32</v>
      </c>
      <c r="F7" s="16">
        <v>40</v>
      </c>
      <c r="G7" s="16">
        <v>520</v>
      </c>
      <c r="H7" s="14" t="s">
        <v>266</v>
      </c>
      <c r="I7" s="18"/>
    </row>
    <row r="8" spans="1:9" s="2" customFormat="1" ht="31.5" customHeight="1">
      <c r="A8" s="95" t="s">
        <v>32</v>
      </c>
      <c r="B8" s="18">
        <v>20</v>
      </c>
      <c r="C8" s="15">
        <v>11.77</v>
      </c>
      <c r="D8" s="15">
        <v>5.12</v>
      </c>
      <c r="E8" s="15">
        <v>5.22</v>
      </c>
      <c r="F8" s="15">
        <v>0</v>
      </c>
      <c r="G8" s="15">
        <v>68.599999999999994</v>
      </c>
      <c r="H8" s="18" t="s">
        <v>12</v>
      </c>
      <c r="I8" s="18" t="s">
        <v>13</v>
      </c>
    </row>
    <row r="9" spans="1:9" ht="22.5" customHeight="1">
      <c r="A9" s="95" t="s">
        <v>14</v>
      </c>
      <c r="B9" s="20">
        <v>10</v>
      </c>
      <c r="C9" s="15">
        <v>5.34</v>
      </c>
      <c r="D9" s="15">
        <v>0.1</v>
      </c>
      <c r="E9" s="15">
        <v>7.3</v>
      </c>
      <c r="F9" s="15">
        <v>0.1</v>
      </c>
      <c r="G9" s="15">
        <v>66.099999999999994</v>
      </c>
      <c r="H9" s="96" t="s">
        <v>12</v>
      </c>
      <c r="I9" s="18" t="s">
        <v>15</v>
      </c>
    </row>
    <row r="10" spans="1:9" ht="24" customHeight="1">
      <c r="A10" s="95" t="s">
        <v>16</v>
      </c>
      <c r="B10" s="18">
        <v>60</v>
      </c>
      <c r="C10" s="15">
        <v>4.7</v>
      </c>
      <c r="D10" s="15">
        <v>2.8</v>
      </c>
      <c r="E10" s="15">
        <v>0.8</v>
      </c>
      <c r="F10" s="15">
        <v>20</v>
      </c>
      <c r="G10" s="15">
        <v>105.6</v>
      </c>
      <c r="H10" s="96" t="s">
        <v>17</v>
      </c>
      <c r="I10" s="18">
        <v>125</v>
      </c>
    </row>
    <row r="11" spans="1:9" ht="29.25" customHeight="1">
      <c r="A11" s="93" t="s">
        <v>49</v>
      </c>
      <c r="B11" s="18">
        <v>200</v>
      </c>
      <c r="C11" s="15">
        <v>16.760000000000002</v>
      </c>
      <c r="D11" s="15">
        <v>4.5999999999999996</v>
      </c>
      <c r="E11" s="15">
        <v>4.4000000000000004</v>
      </c>
      <c r="F11" s="15">
        <v>12.5</v>
      </c>
      <c r="G11" s="15">
        <v>107.2</v>
      </c>
      <c r="H11" s="18" t="s">
        <v>12</v>
      </c>
      <c r="I11" s="18" t="s">
        <v>50</v>
      </c>
    </row>
    <row r="12" spans="1:9" ht="18" customHeight="1">
      <c r="A12" s="97" t="s">
        <v>18</v>
      </c>
      <c r="B12" s="98"/>
      <c r="C12" s="98">
        <f>SUM(C7:C11)</f>
        <v>73.02000000000001</v>
      </c>
      <c r="D12" s="98">
        <f>SUM(D7:D11)</f>
        <v>31.620000000000005</v>
      </c>
      <c r="E12" s="98">
        <f>SUM(E7:E11)</f>
        <v>49.719999999999992</v>
      </c>
      <c r="F12" s="98">
        <f>SUM(F7:F11)</f>
        <v>72.599999999999994</v>
      </c>
      <c r="G12" s="98">
        <f>SUM(G7:G11)</f>
        <v>867.50000000000011</v>
      </c>
      <c r="H12" s="91"/>
      <c r="I12" s="99"/>
    </row>
    <row r="13" spans="1:9" ht="21" customHeight="1">
      <c r="A13" s="392" t="s">
        <v>19</v>
      </c>
      <c r="B13" s="392"/>
      <c r="C13" s="392"/>
      <c r="D13" s="392"/>
      <c r="E13" s="392"/>
      <c r="F13" s="392"/>
      <c r="G13" s="392"/>
      <c r="H13" s="392"/>
      <c r="I13" s="392"/>
    </row>
    <row r="14" spans="1:9" s="8" customFormat="1" ht="46.5" customHeight="1">
      <c r="A14" s="93" t="s">
        <v>51</v>
      </c>
      <c r="B14" s="31">
        <v>60</v>
      </c>
      <c r="C14" s="32">
        <v>5</v>
      </c>
      <c r="D14" s="32">
        <v>0.6</v>
      </c>
      <c r="E14" s="32">
        <v>3.1</v>
      </c>
      <c r="F14" s="32">
        <v>1.8</v>
      </c>
      <c r="G14" s="32">
        <v>37.6</v>
      </c>
      <c r="H14" s="31" t="s">
        <v>12</v>
      </c>
      <c r="I14" s="31" t="s">
        <v>22</v>
      </c>
    </row>
    <row r="15" spans="1:9" ht="33" customHeight="1">
      <c r="A15" s="100" t="s">
        <v>20</v>
      </c>
      <c r="B15" s="18">
        <v>250</v>
      </c>
      <c r="C15" s="15">
        <v>15</v>
      </c>
      <c r="D15" s="15">
        <v>4.37</v>
      </c>
      <c r="E15" s="15">
        <v>7.93</v>
      </c>
      <c r="F15" s="15">
        <v>6.6</v>
      </c>
      <c r="G15" s="27">
        <v>114.3</v>
      </c>
      <c r="H15" s="34" t="s">
        <v>21</v>
      </c>
      <c r="I15" s="18">
        <v>187</v>
      </c>
    </row>
    <row r="16" spans="1:9" ht="23.25" customHeight="1">
      <c r="A16" s="95" t="s">
        <v>53</v>
      </c>
      <c r="B16" s="18">
        <v>150</v>
      </c>
      <c r="C16" s="15">
        <v>10</v>
      </c>
      <c r="D16" s="15">
        <v>5.3</v>
      </c>
      <c r="E16" s="15">
        <v>5.5</v>
      </c>
      <c r="F16" s="15">
        <v>32.700000000000003</v>
      </c>
      <c r="G16" s="15">
        <v>202</v>
      </c>
      <c r="H16" s="18" t="s">
        <v>12</v>
      </c>
      <c r="I16" s="18" t="s">
        <v>54</v>
      </c>
    </row>
    <row r="17" spans="1:9" ht="22.5" customHeight="1">
      <c r="A17" s="95" t="s">
        <v>58</v>
      </c>
      <c r="B17" s="96">
        <v>100</v>
      </c>
      <c r="C17" s="96">
        <v>35</v>
      </c>
      <c r="D17" s="101">
        <v>14.3</v>
      </c>
      <c r="E17" s="101">
        <v>14.52</v>
      </c>
      <c r="F17" s="101">
        <v>8.0299999999999994</v>
      </c>
      <c r="G17" s="101">
        <v>220</v>
      </c>
      <c r="H17" s="96" t="s">
        <v>12</v>
      </c>
      <c r="I17" s="18" t="s">
        <v>57</v>
      </c>
    </row>
    <row r="18" spans="1:9" ht="25.5" customHeight="1">
      <c r="A18" s="95" t="s">
        <v>23</v>
      </c>
      <c r="B18" s="102">
        <v>200</v>
      </c>
      <c r="C18" s="103">
        <v>5</v>
      </c>
      <c r="D18" s="103">
        <v>0.6</v>
      </c>
      <c r="E18" s="103">
        <v>0</v>
      </c>
      <c r="F18" s="103">
        <v>22.8</v>
      </c>
      <c r="G18" s="103">
        <v>93.2</v>
      </c>
      <c r="H18" s="96" t="s">
        <v>12</v>
      </c>
      <c r="I18" s="29" t="s">
        <v>24</v>
      </c>
    </row>
    <row r="19" spans="1:9" ht="33">
      <c r="A19" s="100" t="s">
        <v>25</v>
      </c>
      <c r="B19" s="104">
        <v>80</v>
      </c>
      <c r="C19" s="105">
        <v>1.5</v>
      </c>
      <c r="D19" s="105">
        <v>6.5</v>
      </c>
      <c r="E19" s="105">
        <v>0.8</v>
      </c>
      <c r="F19" s="105">
        <v>33.799999999999997</v>
      </c>
      <c r="G19" s="105">
        <v>177.6</v>
      </c>
      <c r="H19" s="106" t="s">
        <v>26</v>
      </c>
      <c r="I19" s="31">
        <v>13003</v>
      </c>
    </row>
    <row r="20" spans="1:9" ht="30.75" customHeight="1">
      <c r="A20" s="100" t="s">
        <v>41</v>
      </c>
      <c r="B20" s="96">
        <v>30</v>
      </c>
      <c r="C20" s="101">
        <v>1.5</v>
      </c>
      <c r="D20" s="101">
        <v>2.4</v>
      </c>
      <c r="E20" s="101">
        <v>0.3</v>
      </c>
      <c r="F20" s="101">
        <v>14.6</v>
      </c>
      <c r="G20" s="101">
        <v>72.599999999999994</v>
      </c>
      <c r="H20" s="107" t="s">
        <v>26</v>
      </c>
      <c r="I20" s="31">
        <v>13002</v>
      </c>
    </row>
    <row r="21" spans="1:9" ht="19.5" customHeight="1">
      <c r="A21" s="108" t="s">
        <v>27</v>
      </c>
      <c r="B21" s="109"/>
      <c r="C21" s="37">
        <f>SUM(C14:C20)</f>
        <v>73</v>
      </c>
      <c r="D21" s="110">
        <f>SUM(D14:D20)</f>
        <v>34.07</v>
      </c>
      <c r="E21" s="110">
        <f>SUM(E14:E20)</f>
        <v>32.15</v>
      </c>
      <c r="F21" s="110">
        <f>SUM(F14:F20)</f>
        <v>120.33</v>
      </c>
      <c r="G21" s="110">
        <f>SUM(G14:G20)</f>
        <v>917.30000000000007</v>
      </c>
      <c r="H21" s="111"/>
      <c r="I21" s="112"/>
    </row>
    <row r="22" spans="1:9">
      <c r="A22" s="113" t="s">
        <v>42</v>
      </c>
      <c r="B22" s="114"/>
      <c r="C22" s="40">
        <f>C12+C21</f>
        <v>146.02000000000001</v>
      </c>
      <c r="D22" s="115">
        <f>D12+D21</f>
        <v>65.69</v>
      </c>
      <c r="E22" s="115">
        <f>E12+E21</f>
        <v>81.86999999999999</v>
      </c>
      <c r="F22" s="115">
        <f>F12+F21</f>
        <v>192.93</v>
      </c>
      <c r="G22" s="115">
        <f>G12+G21</f>
        <v>1784.8000000000002</v>
      </c>
      <c r="H22" s="114"/>
      <c r="I22" s="116"/>
    </row>
    <row r="23" spans="1:9">
      <c r="A23" s="86"/>
      <c r="B23" s="87"/>
      <c r="C23" s="88"/>
      <c r="D23" s="88"/>
      <c r="E23" s="88"/>
      <c r="F23" s="88"/>
      <c r="G23" s="88"/>
      <c r="H23" s="88"/>
      <c r="I23" s="6"/>
    </row>
    <row r="24" spans="1:9">
      <c r="A24" s="399" t="s">
        <v>47</v>
      </c>
      <c r="B24" s="399"/>
      <c r="C24" s="399"/>
      <c r="D24" s="399"/>
      <c r="E24" s="399"/>
      <c r="F24" s="399"/>
      <c r="G24" s="399"/>
      <c r="H24" s="399"/>
      <c r="I24" s="399"/>
    </row>
    <row r="25" spans="1:9">
      <c r="A25" s="86"/>
      <c r="B25" s="89"/>
      <c r="C25" s="393" t="s">
        <v>0</v>
      </c>
      <c r="D25" s="393"/>
      <c r="E25" s="393"/>
      <c r="F25" s="393"/>
      <c r="G25" s="393"/>
      <c r="H25" s="88"/>
      <c r="I25" s="6"/>
    </row>
    <row r="26" spans="1:9">
      <c r="A26" s="364" t="s">
        <v>1</v>
      </c>
      <c r="B26" s="395" t="s">
        <v>2</v>
      </c>
      <c r="C26" s="363" t="s">
        <v>3</v>
      </c>
      <c r="D26" s="394" t="s">
        <v>4</v>
      </c>
      <c r="E26" s="394" t="s">
        <v>5</v>
      </c>
      <c r="F26" s="398" t="s">
        <v>6</v>
      </c>
      <c r="G26" s="394" t="s">
        <v>7</v>
      </c>
      <c r="H26" s="362" t="s">
        <v>8</v>
      </c>
      <c r="I26" s="362" t="s">
        <v>9</v>
      </c>
    </row>
    <row r="27" spans="1:9">
      <c r="A27" s="364"/>
      <c r="B27" s="395"/>
      <c r="C27" s="363"/>
      <c r="D27" s="394"/>
      <c r="E27" s="394"/>
      <c r="F27" s="398"/>
      <c r="G27" s="394"/>
      <c r="H27" s="362"/>
      <c r="I27" s="362"/>
    </row>
    <row r="28" spans="1:9">
      <c r="A28" s="396"/>
      <c r="B28" s="109" t="s">
        <v>10</v>
      </c>
      <c r="C28" s="397"/>
      <c r="D28" s="111" t="s">
        <v>10</v>
      </c>
      <c r="E28" s="111" t="s">
        <v>10</v>
      </c>
      <c r="F28" s="117" t="s">
        <v>10</v>
      </c>
      <c r="G28" s="91" t="s">
        <v>11</v>
      </c>
      <c r="H28" s="362"/>
      <c r="I28" s="362"/>
    </row>
    <row r="29" spans="1:9" ht="21.75" customHeight="1">
      <c r="A29" s="118" t="s">
        <v>48</v>
      </c>
      <c r="B29" s="14">
        <v>200</v>
      </c>
      <c r="C29" s="15">
        <f>C7</f>
        <v>34.450000000000003</v>
      </c>
      <c r="D29" s="16">
        <v>19</v>
      </c>
      <c r="E29" s="16">
        <v>32</v>
      </c>
      <c r="F29" s="16">
        <v>40</v>
      </c>
      <c r="G29" s="16">
        <v>520</v>
      </c>
      <c r="H29" s="14" t="s">
        <v>260</v>
      </c>
      <c r="I29" s="18"/>
    </row>
    <row r="30" spans="1:9" ht="21" customHeight="1">
      <c r="A30" s="95" t="s">
        <v>32</v>
      </c>
      <c r="B30" s="18">
        <v>20</v>
      </c>
      <c r="C30" s="15">
        <f>C8</f>
        <v>11.77</v>
      </c>
      <c r="D30" s="15">
        <v>5.12</v>
      </c>
      <c r="E30" s="15">
        <v>5.22</v>
      </c>
      <c r="F30" s="15">
        <v>0</v>
      </c>
      <c r="G30" s="15">
        <v>68.599999999999994</v>
      </c>
      <c r="H30" s="18" t="s">
        <v>12</v>
      </c>
      <c r="I30" s="18" t="s">
        <v>13</v>
      </c>
    </row>
    <row r="31" spans="1:9" ht="23.25" customHeight="1">
      <c r="A31" s="95" t="s">
        <v>14</v>
      </c>
      <c r="B31" s="20">
        <v>10</v>
      </c>
      <c r="C31" s="15">
        <f>C9</f>
        <v>5.34</v>
      </c>
      <c r="D31" s="15">
        <v>0.1</v>
      </c>
      <c r="E31" s="15">
        <v>7.3</v>
      </c>
      <c r="F31" s="15">
        <v>0.1</v>
      </c>
      <c r="G31" s="15">
        <v>66.099999999999994</v>
      </c>
      <c r="H31" s="18" t="s">
        <v>12</v>
      </c>
      <c r="I31" s="18" t="s">
        <v>15</v>
      </c>
    </row>
    <row r="32" spans="1:9" ht="24.75" customHeight="1">
      <c r="A32" s="95" t="s">
        <v>16</v>
      </c>
      <c r="B32" s="18">
        <v>40</v>
      </c>
      <c r="C32" s="15">
        <f>C10</f>
        <v>4.7</v>
      </c>
      <c r="D32" s="15">
        <v>2.8</v>
      </c>
      <c r="E32" s="15">
        <v>0.8</v>
      </c>
      <c r="F32" s="15">
        <v>20</v>
      </c>
      <c r="G32" s="15">
        <v>105.6</v>
      </c>
      <c r="H32" s="18" t="s">
        <v>17</v>
      </c>
      <c r="I32" s="18">
        <v>125</v>
      </c>
    </row>
    <row r="33" spans="1:9" ht="22.5" customHeight="1">
      <c r="A33" s="118" t="s">
        <v>49</v>
      </c>
      <c r="B33" s="18">
        <v>200</v>
      </c>
      <c r="C33" s="15">
        <f>C11</f>
        <v>16.760000000000002</v>
      </c>
      <c r="D33" s="15">
        <v>4.5999999999999996</v>
      </c>
      <c r="E33" s="15">
        <v>4.4000000000000004</v>
      </c>
      <c r="F33" s="15">
        <v>12.5</v>
      </c>
      <c r="G33" s="15">
        <v>107.2</v>
      </c>
      <c r="H33" s="18" t="s">
        <v>12</v>
      </c>
      <c r="I33" s="18" t="s">
        <v>50</v>
      </c>
    </row>
    <row r="34" spans="1:9" ht="21.75" customHeight="1">
      <c r="A34" s="119" t="s">
        <v>18</v>
      </c>
      <c r="B34" s="120"/>
      <c r="C34" s="120">
        <f>SUM(C29:C33)</f>
        <v>73.02000000000001</v>
      </c>
      <c r="D34" s="120">
        <f>SUM(D29:D33)</f>
        <v>31.620000000000005</v>
      </c>
      <c r="E34" s="120">
        <f>SUM(E29:E33)</f>
        <v>49.719999999999992</v>
      </c>
      <c r="F34" s="120">
        <f>SUM(F29:F33)</f>
        <v>72.599999999999994</v>
      </c>
      <c r="G34" s="98">
        <f>SUM(G29:G33)</f>
        <v>867.50000000000011</v>
      </c>
      <c r="H34" s="91"/>
      <c r="I34" s="99"/>
    </row>
    <row r="35" spans="1:9" ht="22.5" customHeight="1">
      <c r="A35" s="392" t="s">
        <v>19</v>
      </c>
      <c r="B35" s="392"/>
      <c r="C35" s="392"/>
      <c r="D35" s="392"/>
      <c r="E35" s="392"/>
      <c r="F35" s="392"/>
      <c r="G35" s="392"/>
      <c r="H35" s="392"/>
      <c r="I35" s="392"/>
    </row>
    <row r="36" spans="1:9" ht="49.5">
      <c r="A36" s="118" t="s">
        <v>51</v>
      </c>
      <c r="B36" s="18">
        <v>100</v>
      </c>
      <c r="C36" s="15">
        <f>C14</f>
        <v>5</v>
      </c>
      <c r="D36" s="15">
        <v>0.99</v>
      </c>
      <c r="E36" s="15">
        <v>5.15</v>
      </c>
      <c r="F36" s="15">
        <v>3</v>
      </c>
      <c r="G36" s="32">
        <v>62.42</v>
      </c>
      <c r="H36" s="31" t="s">
        <v>12</v>
      </c>
      <c r="I36" s="31" t="s">
        <v>22</v>
      </c>
    </row>
    <row r="37" spans="1:9" ht="33">
      <c r="A37" s="100" t="s">
        <v>20</v>
      </c>
      <c r="B37" s="18">
        <v>300</v>
      </c>
      <c r="C37" s="15">
        <f t="shared" ref="C37:C42" si="0">C15</f>
        <v>15</v>
      </c>
      <c r="D37" s="15">
        <v>4.37</v>
      </c>
      <c r="E37" s="15">
        <v>7.93</v>
      </c>
      <c r="F37" s="15">
        <v>6.6</v>
      </c>
      <c r="G37" s="27">
        <v>114.3</v>
      </c>
      <c r="H37" s="34" t="s">
        <v>21</v>
      </c>
      <c r="I37" s="18">
        <v>187</v>
      </c>
    </row>
    <row r="38" spans="1:9" ht="25.5" customHeight="1">
      <c r="A38" s="95" t="s">
        <v>53</v>
      </c>
      <c r="B38" s="18">
        <v>180</v>
      </c>
      <c r="C38" s="15">
        <f t="shared" si="0"/>
        <v>10</v>
      </c>
      <c r="D38" s="15">
        <v>7.1</v>
      </c>
      <c r="E38" s="15">
        <v>7.4</v>
      </c>
      <c r="F38" s="15">
        <v>43.7</v>
      </c>
      <c r="G38" s="15">
        <v>269.3</v>
      </c>
      <c r="H38" s="18" t="s">
        <v>12</v>
      </c>
      <c r="I38" s="18" t="s">
        <v>54</v>
      </c>
    </row>
    <row r="39" spans="1:9" ht="31.5" customHeight="1">
      <c r="A39" s="95" t="s">
        <v>58</v>
      </c>
      <c r="B39" s="18">
        <v>100</v>
      </c>
      <c r="C39" s="32">
        <f t="shared" si="0"/>
        <v>35</v>
      </c>
      <c r="D39" s="15">
        <v>14.3</v>
      </c>
      <c r="E39" s="15">
        <v>14.52</v>
      </c>
      <c r="F39" s="15">
        <v>8.0299999999999994</v>
      </c>
      <c r="G39" s="15">
        <v>220</v>
      </c>
      <c r="H39" s="18" t="s">
        <v>12</v>
      </c>
      <c r="I39" s="18" t="s">
        <v>57</v>
      </c>
    </row>
    <row r="40" spans="1:9" ht="25.5" customHeight="1">
      <c r="A40" s="95" t="s">
        <v>23</v>
      </c>
      <c r="B40" s="29">
        <v>200</v>
      </c>
      <c r="C40" s="32">
        <f t="shared" si="0"/>
        <v>5</v>
      </c>
      <c r="D40" s="30">
        <v>0.6</v>
      </c>
      <c r="E40" s="30">
        <v>0</v>
      </c>
      <c r="F40" s="30">
        <v>22.8</v>
      </c>
      <c r="G40" s="30">
        <v>93.2</v>
      </c>
      <c r="H40" s="18" t="s">
        <v>12</v>
      </c>
      <c r="I40" s="29" t="s">
        <v>24</v>
      </c>
    </row>
    <row r="41" spans="1:9" ht="38.25" customHeight="1">
      <c r="A41" s="100" t="s">
        <v>25</v>
      </c>
      <c r="B41" s="31">
        <v>80</v>
      </c>
      <c r="C41" s="32">
        <f t="shared" si="0"/>
        <v>1.5</v>
      </c>
      <c r="D41" s="32">
        <v>6.5</v>
      </c>
      <c r="E41" s="32">
        <v>0.8</v>
      </c>
      <c r="F41" s="32">
        <v>33.799999999999997</v>
      </c>
      <c r="G41" s="32">
        <v>177.6</v>
      </c>
      <c r="H41" s="33" t="s">
        <v>26</v>
      </c>
      <c r="I41" s="31">
        <v>13003</v>
      </c>
    </row>
    <row r="42" spans="1:9" ht="36.75" customHeight="1">
      <c r="A42" s="100" t="s">
        <v>41</v>
      </c>
      <c r="B42" s="18">
        <v>30</v>
      </c>
      <c r="C42" s="32">
        <f t="shared" si="0"/>
        <v>1.5</v>
      </c>
      <c r="D42" s="15">
        <v>2.4</v>
      </c>
      <c r="E42" s="15">
        <v>0.3</v>
      </c>
      <c r="F42" s="15">
        <v>14.6</v>
      </c>
      <c r="G42" s="15">
        <v>72.599999999999994</v>
      </c>
      <c r="H42" s="34" t="s">
        <v>26</v>
      </c>
      <c r="I42" s="31">
        <v>13002</v>
      </c>
    </row>
    <row r="43" spans="1:9" ht="21.75" customHeight="1">
      <c r="A43" s="108" t="s">
        <v>27</v>
      </c>
      <c r="B43" s="109"/>
      <c r="C43" s="110">
        <f>SUM(C36:C42)</f>
        <v>73</v>
      </c>
      <c r="D43" s="110">
        <f>SUM(D36:D42)</f>
        <v>36.26</v>
      </c>
      <c r="E43" s="110">
        <f>SUM(E36:E42)</f>
        <v>36.099999999999994</v>
      </c>
      <c r="F43" s="110">
        <f>SUM(F36:F42)</f>
        <v>132.53</v>
      </c>
      <c r="G43" s="110">
        <f>SUM(G36:G42)</f>
        <v>1009.4200000000001</v>
      </c>
      <c r="H43" s="111"/>
      <c r="I43" s="112"/>
    </row>
    <row r="44" spans="1:9" s="2" customFormat="1" ht="21.75" customHeight="1">
      <c r="A44" s="113" t="s">
        <v>42</v>
      </c>
      <c r="B44" s="16"/>
      <c r="C44" s="40">
        <f>C34+C43</f>
        <v>146.02000000000001</v>
      </c>
      <c r="D44" s="40">
        <f>D34+D43</f>
        <v>67.88</v>
      </c>
      <c r="E44" s="40">
        <f>E34+E43</f>
        <v>85.82</v>
      </c>
      <c r="F44" s="40">
        <f>F34+F43</f>
        <v>205.13</v>
      </c>
      <c r="G44" s="40">
        <f>G34+G43</f>
        <v>1876.92</v>
      </c>
      <c r="H44" s="16"/>
      <c r="I44" s="16"/>
    </row>
  </sheetData>
  <mergeCells count="24">
    <mergeCell ref="A24:I24"/>
    <mergeCell ref="C3:G3"/>
    <mergeCell ref="A4:A6"/>
    <mergeCell ref="F4:F5"/>
    <mergeCell ref="A2:I2"/>
    <mergeCell ref="G4:G5"/>
    <mergeCell ref="C4:C6"/>
    <mergeCell ref="I4:I6"/>
    <mergeCell ref="A35:I35"/>
    <mergeCell ref="A13:I13"/>
    <mergeCell ref="I26:I28"/>
    <mergeCell ref="C25:G25"/>
    <mergeCell ref="H4:H6"/>
    <mergeCell ref="E26:E27"/>
    <mergeCell ref="B4:B5"/>
    <mergeCell ref="A26:A28"/>
    <mergeCell ref="H26:H28"/>
    <mergeCell ref="E4:E5"/>
    <mergeCell ref="B26:B27"/>
    <mergeCell ref="D4:D5"/>
    <mergeCell ref="G26:G27"/>
    <mergeCell ref="C26:C28"/>
    <mergeCell ref="F26:F27"/>
    <mergeCell ref="D26:D27"/>
  </mergeCells>
  <pageMargins left="0.19685039370078741" right="0.19685039370078741" top="0.59055118110236227" bottom="0.19685039370078741" header="0.31496062992125984" footer="0.31496062992125984"/>
  <pageSetup paperSize="9" fitToWidth="0" fitToHeight="0" orientation="landscape"/>
</worksheet>
</file>

<file path=xl/worksheets/sheet4.xml><?xml version="1.0" encoding="utf-8"?>
<worksheet xmlns="http://schemas.openxmlformats.org/spreadsheetml/2006/main" xmlns:r="http://schemas.openxmlformats.org/officeDocument/2006/relationships">
  <dimension ref="A1:L7840"/>
  <sheetViews>
    <sheetView topLeftCell="A19"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67" t="s">
        <v>178</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179</v>
      </c>
      <c r="B4" s="387"/>
      <c r="C4" s="387"/>
      <c r="D4" s="387"/>
      <c r="E4" s="387"/>
      <c r="F4" s="387"/>
      <c r="G4" s="387"/>
      <c r="H4" s="387"/>
      <c r="I4" s="387"/>
      <c r="J4" s="387"/>
      <c r="K4" s="387"/>
      <c r="L4" s="387"/>
    </row>
    <row r="5" spans="1:12" ht="13.5" customHeight="1">
      <c r="A5" s="368" t="s">
        <v>264</v>
      </c>
      <c r="B5" s="369"/>
      <c r="C5" s="369"/>
      <c r="D5" s="369"/>
      <c r="E5" s="369"/>
      <c r="F5" s="369"/>
      <c r="G5" s="369"/>
      <c r="H5" s="369"/>
      <c r="I5" s="369"/>
      <c r="J5" s="369"/>
      <c r="K5" s="369"/>
      <c r="L5" s="370"/>
    </row>
    <row r="6" spans="1:12" ht="15.75" customHeight="1">
      <c r="A6" s="46" t="s">
        <v>180</v>
      </c>
      <c r="B6" s="47">
        <v>185</v>
      </c>
      <c r="C6" s="48">
        <v>200</v>
      </c>
      <c r="D6" s="49">
        <v>135</v>
      </c>
      <c r="E6" s="49">
        <f>D6/100*27.56+D6</f>
        <v>172.20600000000002</v>
      </c>
      <c r="F6" s="50">
        <f>(B6*E6)/1000</f>
        <v>31.858110000000003</v>
      </c>
      <c r="G6" s="51"/>
      <c r="H6" s="52">
        <v>9.5</v>
      </c>
      <c r="I6" s="52">
        <v>16</v>
      </c>
      <c r="J6" s="52">
        <v>23</v>
      </c>
      <c r="K6" s="52">
        <v>274</v>
      </c>
      <c r="L6" s="52"/>
    </row>
    <row r="7" spans="1:12" ht="15" customHeight="1">
      <c r="A7" s="46" t="s">
        <v>168</v>
      </c>
      <c r="B7" s="47">
        <v>1</v>
      </c>
      <c r="C7" s="48">
        <v>1</v>
      </c>
      <c r="D7" s="49">
        <v>17</v>
      </c>
      <c r="E7" s="49">
        <f>D7/100*30+D7</f>
        <v>22.1</v>
      </c>
      <c r="F7" s="50">
        <f>(B7*E7)/1000</f>
        <v>2.2100000000000002E-2</v>
      </c>
      <c r="G7" s="51"/>
      <c r="H7" s="52"/>
      <c r="I7" s="52"/>
      <c r="J7" s="52"/>
      <c r="K7" s="52"/>
      <c r="L7" s="52"/>
    </row>
    <row r="8" spans="1:12" ht="15.75" customHeight="1">
      <c r="A8" s="46" t="s">
        <v>142</v>
      </c>
      <c r="B8" s="47">
        <v>5</v>
      </c>
      <c r="C8" s="48">
        <v>5</v>
      </c>
      <c r="D8" s="49">
        <v>395.5</v>
      </c>
      <c r="E8" s="49">
        <f>D8/100*30+D8</f>
        <v>514.15</v>
      </c>
      <c r="F8" s="50">
        <f>(B8*E8)/1000</f>
        <v>2.5707499999999999</v>
      </c>
      <c r="G8" s="51"/>
      <c r="H8" s="52"/>
      <c r="I8" s="52"/>
      <c r="J8" s="52"/>
      <c r="K8" s="52"/>
      <c r="L8" s="52"/>
    </row>
    <row r="9" spans="1:12" ht="13.5" customHeight="1">
      <c r="A9" s="53" t="s">
        <v>143</v>
      </c>
      <c r="B9" s="47"/>
      <c r="C9" s="368" t="s">
        <v>29</v>
      </c>
      <c r="D9" s="369"/>
      <c r="E9" s="369"/>
      <c r="F9" s="370"/>
      <c r="G9" s="54">
        <f>F6+F7+F8</f>
        <v>34.450960000000002</v>
      </c>
      <c r="H9" s="52">
        <v>5.34</v>
      </c>
      <c r="I9" s="52">
        <v>11.23</v>
      </c>
      <c r="J9" s="52">
        <v>35.1</v>
      </c>
      <c r="K9" s="52">
        <v>263</v>
      </c>
      <c r="L9" s="52">
        <v>1.23</v>
      </c>
    </row>
    <row r="10" spans="1:12" s="55" customFormat="1" ht="19.5" customHeight="1">
      <c r="A10" s="371" t="s">
        <v>149</v>
      </c>
      <c r="B10" s="371"/>
      <c r="C10" s="371"/>
      <c r="D10" s="371"/>
      <c r="E10" s="371"/>
      <c r="F10" s="371"/>
      <c r="G10" s="371"/>
      <c r="H10" s="371"/>
      <c r="I10" s="371"/>
      <c r="J10" s="371"/>
      <c r="K10" s="371"/>
      <c r="L10" s="371"/>
    </row>
    <row r="11" spans="1:12" s="55" customFormat="1" ht="19.5" customHeight="1">
      <c r="A11" s="56" t="s">
        <v>150</v>
      </c>
      <c r="B11" s="57">
        <v>10</v>
      </c>
      <c r="C11" s="58">
        <v>10</v>
      </c>
      <c r="D11" s="59">
        <v>395.5</v>
      </c>
      <c r="E11" s="59">
        <f>D11/100*35+D11</f>
        <v>533.92499999999995</v>
      </c>
      <c r="F11" s="60">
        <f>(B11*E11)/1000</f>
        <v>5.3392499999999998</v>
      </c>
      <c r="G11" s="61">
        <f>F11</f>
        <v>5.3392499999999998</v>
      </c>
      <c r="H11" s="52">
        <v>4.6399999999999997</v>
      </c>
      <c r="I11" s="52">
        <v>5.9</v>
      </c>
      <c r="J11" s="52">
        <v>0</v>
      </c>
      <c r="K11" s="52">
        <v>70</v>
      </c>
      <c r="L11" s="52">
        <v>0.14000000000000001</v>
      </c>
    </row>
    <row r="12" spans="1:12" s="55" customFormat="1" ht="19.5" customHeight="1">
      <c r="A12" s="371" t="s">
        <v>144</v>
      </c>
      <c r="B12" s="371"/>
      <c r="C12" s="371"/>
      <c r="D12" s="371"/>
      <c r="E12" s="371"/>
      <c r="F12" s="371"/>
      <c r="G12" s="371"/>
      <c r="H12" s="371"/>
      <c r="I12" s="371"/>
      <c r="J12" s="371"/>
      <c r="K12" s="371"/>
      <c r="L12" s="371"/>
    </row>
    <row r="13" spans="1:12" s="55" customFormat="1" ht="19.5" customHeight="1">
      <c r="A13" s="56" t="s">
        <v>145</v>
      </c>
      <c r="B13" s="57">
        <v>21</v>
      </c>
      <c r="C13" s="58">
        <v>20</v>
      </c>
      <c r="D13" s="59">
        <v>415</v>
      </c>
      <c r="E13" s="59">
        <f>D13/100*35+D13</f>
        <v>560.25</v>
      </c>
      <c r="F13" s="60">
        <f>(B13*E13)/1000</f>
        <v>11.76525</v>
      </c>
      <c r="G13" s="61">
        <f>F13</f>
        <v>11.76525</v>
      </c>
      <c r="H13" s="52">
        <v>4.6399999999999997</v>
      </c>
      <c r="I13" s="52">
        <v>5.9</v>
      </c>
      <c r="J13" s="52">
        <v>0</v>
      </c>
      <c r="K13" s="52">
        <v>70</v>
      </c>
      <c r="L13" s="52">
        <v>0.14000000000000001</v>
      </c>
    </row>
    <row r="14" spans="1:12" ht="18.75" customHeight="1">
      <c r="A14" s="368" t="s">
        <v>49</v>
      </c>
      <c r="B14" s="369"/>
      <c r="C14" s="369"/>
      <c r="D14" s="369"/>
      <c r="E14" s="369"/>
      <c r="F14" s="369"/>
      <c r="G14" s="369"/>
      <c r="H14" s="369"/>
      <c r="I14" s="369"/>
      <c r="J14" s="369"/>
      <c r="K14" s="369"/>
      <c r="L14" s="370"/>
    </row>
    <row r="15" spans="1:12" ht="16.5" customHeight="1">
      <c r="A15" s="121" t="s">
        <v>140</v>
      </c>
      <c r="B15" s="52">
        <v>180</v>
      </c>
      <c r="C15" s="122">
        <v>180</v>
      </c>
      <c r="D15" s="123">
        <v>62</v>
      </c>
      <c r="E15" s="49">
        <f>D15/100*30+D15</f>
        <v>80.599999999999994</v>
      </c>
      <c r="F15" s="50">
        <f>(B15*E15)/1000</f>
        <v>14.507999999999997</v>
      </c>
      <c r="G15" s="51"/>
      <c r="H15" s="52"/>
      <c r="I15" s="52"/>
      <c r="J15" s="52"/>
      <c r="K15" s="52"/>
      <c r="L15" s="52"/>
    </row>
    <row r="16" spans="1:12" ht="14.25" customHeight="1">
      <c r="A16" s="121" t="s">
        <v>141</v>
      </c>
      <c r="B16" s="52">
        <v>7</v>
      </c>
      <c r="C16" s="122">
        <v>7</v>
      </c>
      <c r="D16" s="123">
        <v>55</v>
      </c>
      <c r="E16" s="49">
        <f>D16/100*30+D16</f>
        <v>71.5</v>
      </c>
      <c r="F16" s="50">
        <f>(B16*E16)/1000</f>
        <v>0.50049999999999994</v>
      </c>
      <c r="G16" s="62"/>
      <c r="H16" s="52">
        <v>7.0000000000000007E-2</v>
      </c>
      <c r="I16" s="52">
        <v>0.02</v>
      </c>
      <c r="J16" s="52">
        <v>15</v>
      </c>
      <c r="K16" s="52">
        <v>60</v>
      </c>
      <c r="L16" s="52"/>
    </row>
    <row r="17" spans="1:12" ht="14.25" customHeight="1">
      <c r="A17" s="121" t="s">
        <v>181</v>
      </c>
      <c r="B17" s="52">
        <v>5</v>
      </c>
      <c r="C17" s="122">
        <v>5</v>
      </c>
      <c r="D17" s="123">
        <v>270</v>
      </c>
      <c r="E17" s="49">
        <f>D17/100*30+D17</f>
        <v>351</v>
      </c>
      <c r="F17" s="50">
        <f>(B17*E17)/1000</f>
        <v>1.7549999999999999</v>
      </c>
      <c r="G17" s="62"/>
      <c r="H17" s="52"/>
      <c r="I17" s="52"/>
      <c r="J17" s="52"/>
      <c r="K17" s="52"/>
      <c r="L17" s="52"/>
    </row>
    <row r="18" spans="1:12" ht="13.5" customHeight="1">
      <c r="A18" s="53" t="s">
        <v>143</v>
      </c>
      <c r="B18" s="47"/>
      <c r="C18" s="368">
        <v>200</v>
      </c>
      <c r="D18" s="369"/>
      <c r="E18" s="369"/>
      <c r="F18" s="370"/>
      <c r="G18" s="54">
        <f>F14+F15+F16+F17</f>
        <v>16.763499999999997</v>
      </c>
      <c r="H18" s="52">
        <v>5.34</v>
      </c>
      <c r="I18" s="52">
        <v>11.23</v>
      </c>
      <c r="J18" s="52">
        <v>35.1</v>
      </c>
      <c r="K18" s="52">
        <v>263</v>
      </c>
      <c r="L18" s="52">
        <v>1.23</v>
      </c>
    </row>
    <row r="19" spans="1:12" s="63" customFormat="1" ht="16.5" customHeight="1">
      <c r="A19" s="378" t="s">
        <v>16</v>
      </c>
      <c r="B19" s="379"/>
      <c r="C19" s="379"/>
      <c r="D19" s="369"/>
      <c r="E19" s="369"/>
      <c r="F19" s="369"/>
      <c r="G19" s="369"/>
      <c r="H19" s="369"/>
      <c r="I19" s="369"/>
      <c r="J19" s="369"/>
      <c r="K19" s="369"/>
      <c r="L19" s="370"/>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ht="17.25" customHeight="1">
      <c r="A21" s="389"/>
      <c r="B21" s="390"/>
      <c r="C21" s="390"/>
      <c r="D21" s="391"/>
      <c r="E21" s="65"/>
      <c r="F21" s="62"/>
      <c r="G21" s="62">
        <f>G9+G13+G18+G20+G11</f>
        <v>73.016959999999983</v>
      </c>
      <c r="H21" s="62">
        <f>H9+H13+H17+H20</f>
        <v>17.98</v>
      </c>
      <c r="I21" s="62">
        <f>I9+I13+I17+I20</f>
        <v>18.130000000000003</v>
      </c>
      <c r="J21" s="62">
        <f>J9+J13+J17+J20</f>
        <v>88.1</v>
      </c>
      <c r="K21" s="62">
        <f>K9+K13+K17+K20</f>
        <v>583</v>
      </c>
      <c r="L21" s="62">
        <f>L9+L13+L17+L20</f>
        <v>1.37</v>
      </c>
    </row>
    <row r="22" spans="1:12" ht="16.5" customHeight="1">
      <c r="A22" s="373" t="s">
        <v>154</v>
      </c>
      <c r="B22" s="374"/>
      <c r="C22" s="374"/>
      <c r="D22" s="374"/>
      <c r="E22" s="374"/>
      <c r="F22" s="374"/>
      <c r="G22" s="374"/>
      <c r="H22" s="374"/>
      <c r="I22" s="374"/>
      <c r="J22" s="374"/>
      <c r="K22" s="374"/>
      <c r="L22" s="374"/>
    </row>
    <row r="23" spans="1:12" s="66" customFormat="1">
      <c r="A23" s="368" t="s">
        <v>51</v>
      </c>
      <c r="B23" s="369"/>
      <c r="C23" s="369"/>
      <c r="D23" s="369"/>
      <c r="E23" s="369"/>
      <c r="F23" s="369"/>
      <c r="G23" s="369"/>
      <c r="H23" s="369"/>
      <c r="I23" s="369"/>
      <c r="J23" s="369"/>
      <c r="K23" s="369"/>
      <c r="L23" s="370"/>
    </row>
    <row r="24" spans="1:12" s="66" customFormat="1">
      <c r="A24" s="124" t="s">
        <v>182</v>
      </c>
      <c r="B24" s="125">
        <v>67.8</v>
      </c>
      <c r="C24" s="125">
        <v>60</v>
      </c>
      <c r="D24" s="68">
        <v>75</v>
      </c>
      <c r="E24" s="52">
        <f>D24/100*35+D24</f>
        <v>101.25</v>
      </c>
      <c r="F24" s="51">
        <f>(B24*E24)/1000</f>
        <v>6.8647499999999999</v>
      </c>
      <c r="G24" s="51"/>
      <c r="H24" s="69"/>
      <c r="I24" s="69"/>
      <c r="J24" s="69"/>
      <c r="K24" s="69"/>
      <c r="L24" s="69"/>
    </row>
    <row r="25" spans="1:12" s="66" customFormat="1">
      <c r="A25" s="124" t="s">
        <v>183</v>
      </c>
      <c r="B25" s="125">
        <v>67.8</v>
      </c>
      <c r="C25" s="125">
        <v>60</v>
      </c>
      <c r="D25" s="70">
        <v>60</v>
      </c>
      <c r="E25" s="52">
        <f>D25/100*35+D25</f>
        <v>81</v>
      </c>
      <c r="F25" s="51">
        <f>(B25*E25)/1000</f>
        <v>5.4918000000000005</v>
      </c>
      <c r="G25" s="62"/>
      <c r="H25" s="71"/>
      <c r="I25" s="71"/>
      <c r="J25" s="71"/>
      <c r="K25" s="71"/>
      <c r="L25" s="71"/>
    </row>
    <row r="26" spans="1:12">
      <c r="A26" s="72" t="s">
        <v>143</v>
      </c>
      <c r="B26" s="376" t="s">
        <v>184</v>
      </c>
      <c r="C26" s="377"/>
      <c r="D26" s="52"/>
      <c r="E26" s="52"/>
      <c r="F26" s="51"/>
      <c r="G26" s="62">
        <v>10</v>
      </c>
      <c r="H26" s="41"/>
      <c r="I26" s="41"/>
      <c r="J26" s="41"/>
      <c r="K26" s="41"/>
      <c r="L26" s="41"/>
    </row>
    <row r="27" spans="1:12" ht="15.75" customHeight="1">
      <c r="A27" s="368" t="s">
        <v>20</v>
      </c>
      <c r="B27" s="369"/>
      <c r="C27" s="369"/>
      <c r="D27" s="369"/>
      <c r="E27" s="369"/>
      <c r="F27" s="369"/>
      <c r="G27" s="369"/>
      <c r="H27" s="369"/>
      <c r="I27" s="369"/>
      <c r="J27" s="369"/>
      <c r="K27" s="369"/>
      <c r="L27" s="370"/>
    </row>
    <row r="28" spans="1:12">
      <c r="A28" s="67" t="s">
        <v>169</v>
      </c>
      <c r="B28" s="52">
        <v>75</v>
      </c>
      <c r="C28" s="52">
        <v>60</v>
      </c>
      <c r="D28" s="52">
        <v>24</v>
      </c>
      <c r="E28" s="52">
        <f>D28/100*35+D28</f>
        <v>32.4</v>
      </c>
      <c r="F28" s="51">
        <f>(B28*E28)/1000</f>
        <v>2.4300000000000002</v>
      </c>
      <c r="G28" s="51"/>
      <c r="H28" s="41"/>
      <c r="I28" s="41"/>
      <c r="J28" s="41"/>
      <c r="K28" s="41"/>
      <c r="L28" s="41"/>
    </row>
    <row r="29" spans="1:12">
      <c r="A29" s="67" t="s">
        <v>159</v>
      </c>
      <c r="B29" s="52">
        <v>50</v>
      </c>
      <c r="C29" s="52">
        <v>36</v>
      </c>
      <c r="D29" s="52">
        <v>45</v>
      </c>
      <c r="E29" s="52">
        <f t="shared" ref="E29:E35" si="0">D29/100*35+D29</f>
        <v>60.75</v>
      </c>
      <c r="F29" s="51">
        <f>(B29*E29)/1000</f>
        <v>3.0375000000000001</v>
      </c>
      <c r="G29" s="51"/>
      <c r="H29" s="41"/>
      <c r="I29" s="41"/>
      <c r="J29" s="41"/>
      <c r="K29" s="41"/>
      <c r="L29" s="41"/>
    </row>
    <row r="30" spans="1:12">
      <c r="A30" s="67" t="s">
        <v>170</v>
      </c>
      <c r="B30" s="52">
        <v>15</v>
      </c>
      <c r="C30" s="52">
        <v>12.6</v>
      </c>
      <c r="D30" s="52">
        <v>24</v>
      </c>
      <c r="E30" s="52">
        <f t="shared" si="0"/>
        <v>32.4</v>
      </c>
      <c r="F30" s="51">
        <f t="shared" ref="F30:F36" si="1">(B30*E30)/1000</f>
        <v>0.48599999999999999</v>
      </c>
      <c r="G30" s="51"/>
      <c r="H30" s="41"/>
      <c r="I30" s="41"/>
      <c r="J30" s="41"/>
      <c r="K30" s="41"/>
      <c r="L30" s="41"/>
    </row>
    <row r="31" spans="1:12">
      <c r="A31" s="67" t="s">
        <v>162</v>
      </c>
      <c r="B31" s="52">
        <v>20</v>
      </c>
      <c r="C31" s="52">
        <v>16</v>
      </c>
      <c r="D31" s="52">
        <v>30</v>
      </c>
      <c r="E31" s="52">
        <f t="shared" si="0"/>
        <v>40.5</v>
      </c>
      <c r="F31" s="51">
        <f t="shared" si="1"/>
        <v>0.81</v>
      </c>
      <c r="G31" s="51"/>
      <c r="H31" s="41"/>
      <c r="I31" s="41"/>
      <c r="J31" s="41"/>
      <c r="K31" s="41"/>
      <c r="L31" s="41"/>
    </row>
    <row r="32" spans="1:12">
      <c r="A32" s="67" t="s">
        <v>167</v>
      </c>
      <c r="B32" s="52">
        <v>3</v>
      </c>
      <c r="C32" s="52">
        <v>3</v>
      </c>
      <c r="D32" s="52">
        <v>157</v>
      </c>
      <c r="E32" s="52">
        <f t="shared" si="0"/>
        <v>211.95</v>
      </c>
      <c r="F32" s="51">
        <f t="shared" si="1"/>
        <v>0.63584999999999992</v>
      </c>
      <c r="G32" s="51"/>
      <c r="H32" s="41"/>
      <c r="I32" s="41"/>
      <c r="J32" s="41"/>
      <c r="K32" s="41"/>
      <c r="L32" s="41"/>
    </row>
    <row r="33" spans="1:12">
      <c r="A33" s="67" t="s">
        <v>171</v>
      </c>
      <c r="B33" s="52">
        <v>6</v>
      </c>
      <c r="C33" s="52">
        <v>6</v>
      </c>
      <c r="D33" s="52">
        <v>144</v>
      </c>
      <c r="E33" s="52">
        <f t="shared" si="0"/>
        <v>194.4</v>
      </c>
      <c r="F33" s="51">
        <f t="shared" si="1"/>
        <v>1.1664000000000001</v>
      </c>
      <c r="G33" s="51"/>
      <c r="H33" s="41"/>
      <c r="I33" s="41"/>
      <c r="J33" s="41"/>
      <c r="K33" s="41"/>
      <c r="L33" s="41"/>
    </row>
    <row r="34" spans="1:12">
      <c r="A34" s="67" t="s">
        <v>168</v>
      </c>
      <c r="B34" s="52">
        <v>2</v>
      </c>
      <c r="C34" s="52">
        <v>2</v>
      </c>
      <c r="D34" s="52">
        <v>17</v>
      </c>
      <c r="E34" s="52">
        <f t="shared" si="0"/>
        <v>22.95</v>
      </c>
      <c r="F34" s="51">
        <f t="shared" si="1"/>
        <v>4.5899999999999996E-2</v>
      </c>
      <c r="G34" s="51"/>
      <c r="H34" s="41"/>
      <c r="I34" s="41"/>
      <c r="J34" s="41"/>
      <c r="K34" s="41"/>
      <c r="L34" s="41"/>
    </row>
    <row r="35" spans="1:12">
      <c r="A35" s="67" t="s">
        <v>172</v>
      </c>
      <c r="B35" s="52">
        <v>0.05</v>
      </c>
      <c r="C35" s="52">
        <v>0.05</v>
      </c>
      <c r="D35" s="52">
        <v>450</v>
      </c>
      <c r="E35" s="52">
        <f t="shared" si="0"/>
        <v>607.5</v>
      </c>
      <c r="F35" s="51">
        <f t="shared" si="1"/>
        <v>3.0374999999999999E-2</v>
      </c>
      <c r="G35" s="51"/>
      <c r="H35" s="41"/>
      <c r="I35" s="41"/>
      <c r="J35" s="41"/>
      <c r="K35" s="41"/>
      <c r="L35" s="41"/>
    </row>
    <row r="36" spans="1:12">
      <c r="A36" s="67" t="s">
        <v>173</v>
      </c>
      <c r="B36" s="52">
        <v>150</v>
      </c>
      <c r="C36" s="52">
        <v>150</v>
      </c>
      <c r="D36" s="52"/>
      <c r="E36" s="52"/>
      <c r="F36" s="51">
        <f t="shared" si="1"/>
        <v>0</v>
      </c>
      <c r="G36" s="51"/>
      <c r="H36" s="41"/>
      <c r="I36" s="41"/>
      <c r="J36" s="41"/>
      <c r="K36" s="41"/>
      <c r="L36" s="41"/>
    </row>
    <row r="37" spans="1:12">
      <c r="A37" s="72" t="s">
        <v>143</v>
      </c>
      <c r="B37" s="376" t="s">
        <v>185</v>
      </c>
      <c r="C37" s="377"/>
      <c r="D37" s="73"/>
      <c r="E37" s="73"/>
      <c r="F37" s="74"/>
      <c r="G37" s="75">
        <v>15</v>
      </c>
      <c r="H37" s="76"/>
      <c r="I37" s="76"/>
      <c r="J37" s="76"/>
      <c r="K37" s="76"/>
      <c r="L37" s="76"/>
    </row>
    <row r="38" spans="1:12">
      <c r="A38" s="368" t="s">
        <v>188</v>
      </c>
      <c r="B38" s="369"/>
      <c r="C38" s="369"/>
      <c r="D38" s="369"/>
      <c r="E38" s="369"/>
      <c r="F38" s="369"/>
      <c r="G38" s="369"/>
      <c r="H38" s="369"/>
      <c r="I38" s="369"/>
      <c r="J38" s="369"/>
      <c r="K38" s="369"/>
      <c r="L38" s="370"/>
    </row>
    <row r="39" spans="1:12">
      <c r="A39" s="67" t="s">
        <v>189</v>
      </c>
      <c r="B39" s="126">
        <v>68</v>
      </c>
      <c r="C39" s="126">
        <v>68</v>
      </c>
      <c r="D39" s="52">
        <v>44</v>
      </c>
      <c r="E39" s="52">
        <f>D39/100*30+D39</f>
        <v>57.2</v>
      </c>
      <c r="F39" s="51">
        <f>(B39*E39)/1000</f>
        <v>3.8896000000000002</v>
      </c>
      <c r="G39" s="51"/>
      <c r="H39" s="41"/>
      <c r="I39" s="41"/>
      <c r="J39" s="41"/>
      <c r="K39" s="41"/>
      <c r="L39" s="41"/>
    </row>
    <row r="40" spans="1:12">
      <c r="A40" s="67" t="s">
        <v>142</v>
      </c>
      <c r="B40" s="126">
        <v>9</v>
      </c>
      <c r="C40" s="126">
        <v>9</v>
      </c>
      <c r="D40" s="52">
        <v>395.5</v>
      </c>
      <c r="E40" s="52">
        <f>D40/100*30+D40</f>
        <v>514.15</v>
      </c>
      <c r="F40" s="51">
        <f t="shared" ref="F40:F53" si="2">(B40*E40)/1000</f>
        <v>4.6273499999999999</v>
      </c>
      <c r="G40" s="51"/>
      <c r="H40" s="41"/>
      <c r="I40" s="41"/>
      <c r="J40" s="41"/>
      <c r="K40" s="41"/>
      <c r="L40" s="41"/>
    </row>
    <row r="41" spans="1:12">
      <c r="A41" s="67" t="s">
        <v>168</v>
      </c>
      <c r="B41" s="126">
        <v>0.7</v>
      </c>
      <c r="C41" s="126">
        <v>0.7</v>
      </c>
      <c r="D41" s="52">
        <v>17</v>
      </c>
      <c r="E41" s="52">
        <f>D41/100*30+D41</f>
        <v>22.1</v>
      </c>
      <c r="F41" s="51">
        <f t="shared" si="2"/>
        <v>1.5470000000000001E-2</v>
      </c>
      <c r="G41" s="51"/>
      <c r="H41" s="41"/>
      <c r="I41" s="41"/>
      <c r="J41" s="41"/>
      <c r="K41" s="41"/>
      <c r="L41" s="41"/>
    </row>
    <row r="42" spans="1:12">
      <c r="A42" s="72" t="s">
        <v>143</v>
      </c>
      <c r="B42" s="376">
        <v>180</v>
      </c>
      <c r="C42" s="377"/>
      <c r="D42" s="73"/>
      <c r="E42" s="73"/>
      <c r="F42" s="74"/>
      <c r="G42" s="74">
        <v>15</v>
      </c>
      <c r="H42" s="76"/>
      <c r="I42" s="76"/>
      <c r="J42" s="76"/>
      <c r="K42" s="76"/>
      <c r="L42" s="76"/>
    </row>
    <row r="43" spans="1:12">
      <c r="A43" s="378" t="s">
        <v>195</v>
      </c>
      <c r="B43" s="379"/>
      <c r="C43" s="379"/>
      <c r="D43" s="379"/>
      <c r="E43" s="379"/>
      <c r="F43" s="379"/>
      <c r="G43" s="379"/>
      <c r="H43" s="379"/>
      <c r="I43" s="379"/>
      <c r="J43" s="379"/>
      <c r="K43" s="379"/>
      <c r="L43" s="380"/>
    </row>
    <row r="44" spans="1:12">
      <c r="A44" s="127" t="s">
        <v>190</v>
      </c>
      <c r="B44" s="128">
        <v>18</v>
      </c>
      <c r="C44" s="128">
        <v>17.82</v>
      </c>
      <c r="D44" s="52">
        <v>65</v>
      </c>
      <c r="E44" s="52">
        <f>D44/100*30+D44</f>
        <v>84.5</v>
      </c>
      <c r="F44" s="51">
        <f t="shared" si="2"/>
        <v>1.5209999999999999</v>
      </c>
      <c r="G44" s="51"/>
      <c r="H44" s="41"/>
      <c r="I44" s="41"/>
      <c r="J44" s="41"/>
      <c r="K44" s="41"/>
      <c r="L44" s="41"/>
    </row>
    <row r="45" spans="1:12">
      <c r="A45" s="127" t="s">
        <v>161</v>
      </c>
      <c r="B45" s="128">
        <v>11.2</v>
      </c>
      <c r="C45" s="128">
        <v>9.41</v>
      </c>
      <c r="D45" s="52">
        <v>24</v>
      </c>
      <c r="E45" s="52">
        <f t="shared" ref="E45:E53" si="3">D45/100*30+D45</f>
        <v>31.2</v>
      </c>
      <c r="F45" s="51">
        <f t="shared" si="2"/>
        <v>0.34943999999999997</v>
      </c>
      <c r="G45" s="51"/>
      <c r="H45" s="41"/>
      <c r="I45" s="41"/>
      <c r="J45" s="41"/>
      <c r="K45" s="41"/>
      <c r="L45" s="41"/>
    </row>
    <row r="46" spans="1:12">
      <c r="A46" s="127" t="s">
        <v>194</v>
      </c>
      <c r="B46" s="128">
        <v>100</v>
      </c>
      <c r="C46" s="128">
        <v>80</v>
      </c>
      <c r="D46" s="52">
        <v>184</v>
      </c>
      <c r="E46" s="52">
        <f t="shared" si="3"/>
        <v>239.2</v>
      </c>
      <c r="F46" s="51">
        <f t="shared" si="2"/>
        <v>23.92</v>
      </c>
      <c r="G46" s="51"/>
      <c r="H46" s="41"/>
      <c r="I46" s="41"/>
      <c r="J46" s="41"/>
      <c r="K46" s="41"/>
      <c r="L46" s="41"/>
    </row>
    <row r="47" spans="1:12">
      <c r="A47" s="127" t="s">
        <v>140</v>
      </c>
      <c r="B47" s="128">
        <v>12.6</v>
      </c>
      <c r="C47" s="128">
        <v>12.6</v>
      </c>
      <c r="D47" s="52">
        <v>62</v>
      </c>
      <c r="E47" s="52">
        <f t="shared" si="3"/>
        <v>80.599999999999994</v>
      </c>
      <c r="F47" s="51">
        <f t="shared" si="2"/>
        <v>1.01556</v>
      </c>
      <c r="G47" s="51"/>
      <c r="H47" s="41"/>
      <c r="I47" s="41"/>
      <c r="J47" s="41"/>
      <c r="K47" s="41"/>
      <c r="L47" s="41"/>
    </row>
    <row r="48" spans="1:12">
      <c r="A48" s="127" t="s">
        <v>191</v>
      </c>
      <c r="B48" s="128">
        <v>3.6</v>
      </c>
      <c r="C48" s="128">
        <v>3.6</v>
      </c>
      <c r="D48" s="52">
        <v>157</v>
      </c>
      <c r="E48" s="52">
        <f t="shared" si="3"/>
        <v>204.1</v>
      </c>
      <c r="F48" s="51">
        <f>(B48*E48)/1000</f>
        <v>0.73475999999999997</v>
      </c>
      <c r="G48" s="51"/>
      <c r="H48" s="41"/>
      <c r="I48" s="41"/>
      <c r="J48" s="41"/>
      <c r="K48" s="41"/>
      <c r="L48" s="41"/>
    </row>
    <row r="49" spans="1:12">
      <c r="A49" s="127" t="s">
        <v>192</v>
      </c>
      <c r="B49" s="128">
        <v>2.5</v>
      </c>
      <c r="C49" s="128">
        <v>2.5</v>
      </c>
      <c r="D49" s="52">
        <v>37</v>
      </c>
      <c r="E49" s="52">
        <f t="shared" si="3"/>
        <v>48.1</v>
      </c>
      <c r="F49" s="51">
        <f>(B49*E49)/1000</f>
        <v>0.12025</v>
      </c>
      <c r="G49" s="51"/>
      <c r="H49" s="41"/>
      <c r="I49" s="41"/>
      <c r="J49" s="41"/>
      <c r="K49" s="41"/>
      <c r="L49" s="41"/>
    </row>
    <row r="50" spans="1:12">
      <c r="A50" s="127" t="s">
        <v>141</v>
      </c>
      <c r="B50" s="128">
        <v>0.5</v>
      </c>
      <c r="C50" s="128">
        <v>0.5</v>
      </c>
      <c r="D50" s="52">
        <v>55</v>
      </c>
      <c r="E50" s="52">
        <f t="shared" si="3"/>
        <v>71.5</v>
      </c>
      <c r="F50" s="51">
        <f>(B50*E50)/1000</f>
        <v>3.5749999999999997E-2</v>
      </c>
      <c r="G50" s="51"/>
      <c r="H50" s="41"/>
      <c r="I50" s="41"/>
      <c r="J50" s="41"/>
      <c r="K50" s="41"/>
      <c r="L50" s="41"/>
    </row>
    <row r="51" spans="1:12">
      <c r="A51" s="127" t="s">
        <v>162</v>
      </c>
      <c r="B51" s="128">
        <v>5</v>
      </c>
      <c r="C51" s="128">
        <v>4</v>
      </c>
      <c r="D51" s="52">
        <v>30</v>
      </c>
      <c r="E51" s="52">
        <f t="shared" si="3"/>
        <v>39</v>
      </c>
      <c r="F51" s="51">
        <f>(B51*E51)/1000</f>
        <v>0.19500000000000001</v>
      </c>
      <c r="G51" s="51"/>
      <c r="H51" s="41"/>
      <c r="I51" s="41"/>
      <c r="J51" s="41"/>
      <c r="K51" s="41"/>
      <c r="L51" s="41"/>
    </row>
    <row r="52" spans="1:12">
      <c r="A52" s="127" t="s">
        <v>193</v>
      </c>
      <c r="B52" s="128">
        <v>5</v>
      </c>
      <c r="C52" s="128">
        <v>5</v>
      </c>
      <c r="D52" s="52">
        <v>144</v>
      </c>
      <c r="E52" s="52">
        <f t="shared" si="3"/>
        <v>187.2</v>
      </c>
      <c r="F52" s="51">
        <f>(B52*E52)/1000</f>
        <v>0.93600000000000005</v>
      </c>
      <c r="G52" s="51"/>
      <c r="H52" s="41"/>
      <c r="I52" s="41"/>
      <c r="J52" s="41"/>
      <c r="K52" s="41"/>
      <c r="L52" s="41"/>
    </row>
    <row r="53" spans="1:12">
      <c r="A53" s="129" t="s">
        <v>168</v>
      </c>
      <c r="B53" s="130">
        <v>0.8</v>
      </c>
      <c r="C53" s="130">
        <v>0.8</v>
      </c>
      <c r="D53" s="52">
        <v>17</v>
      </c>
      <c r="E53" s="52">
        <f t="shared" si="3"/>
        <v>22.1</v>
      </c>
      <c r="F53" s="51">
        <f t="shared" si="2"/>
        <v>1.7680000000000005E-2</v>
      </c>
      <c r="G53" s="51"/>
      <c r="H53" s="41"/>
      <c r="I53" s="41"/>
      <c r="J53" s="41"/>
      <c r="K53" s="41"/>
      <c r="L53" s="41"/>
    </row>
    <row r="54" spans="1:12" ht="15" customHeight="1">
      <c r="A54" s="72" t="s">
        <v>143</v>
      </c>
      <c r="B54" s="376">
        <v>100</v>
      </c>
      <c r="C54" s="377"/>
      <c r="D54" s="73"/>
      <c r="E54" s="73"/>
      <c r="F54" s="74"/>
      <c r="G54" s="75">
        <v>35</v>
      </c>
      <c r="H54" s="131"/>
      <c r="I54" s="76"/>
      <c r="J54" s="76"/>
      <c r="K54" s="76"/>
      <c r="L54" s="76"/>
    </row>
    <row r="55" spans="1:12">
      <c r="A55" s="368" t="s">
        <v>23</v>
      </c>
      <c r="B55" s="369"/>
      <c r="C55" s="369"/>
      <c r="D55" s="369"/>
      <c r="E55" s="369"/>
      <c r="F55" s="369"/>
      <c r="G55" s="369"/>
      <c r="H55" s="369"/>
      <c r="I55" s="369"/>
      <c r="J55" s="369"/>
      <c r="K55" s="369"/>
      <c r="L55" s="370"/>
    </row>
    <row r="56" spans="1:12">
      <c r="A56" s="78" t="s">
        <v>176</v>
      </c>
      <c r="B56" s="47">
        <v>25</v>
      </c>
      <c r="C56" s="47">
        <v>25</v>
      </c>
      <c r="D56" s="52">
        <v>97</v>
      </c>
      <c r="E56" s="52">
        <f>D56/100*30+D56</f>
        <v>126.1</v>
      </c>
      <c r="F56" s="51">
        <f>(B56*E56)/1000</f>
        <v>3.1524999999999999</v>
      </c>
      <c r="G56" s="51"/>
      <c r="H56" s="41"/>
      <c r="I56" s="41"/>
      <c r="J56" s="41"/>
      <c r="K56" s="41"/>
      <c r="L56" s="41"/>
    </row>
    <row r="57" spans="1:12">
      <c r="A57" s="78" t="s">
        <v>147</v>
      </c>
      <c r="B57" s="47">
        <v>15</v>
      </c>
      <c r="C57" s="47">
        <v>15</v>
      </c>
      <c r="D57" s="52">
        <v>55</v>
      </c>
      <c r="E57" s="52">
        <f>D57/100*30+D57</f>
        <v>71.5</v>
      </c>
      <c r="F57" s="51">
        <f>(B57*E57)/1000</f>
        <v>1.0725</v>
      </c>
      <c r="G57" s="51"/>
      <c r="H57" s="41"/>
      <c r="I57" s="41"/>
      <c r="J57" s="41"/>
      <c r="K57" s="41"/>
      <c r="L57" s="41"/>
    </row>
    <row r="58" spans="1:12">
      <c r="A58" s="79" t="s">
        <v>143</v>
      </c>
      <c r="B58" s="381">
        <v>200</v>
      </c>
      <c r="C58" s="382"/>
      <c r="D58" s="52"/>
      <c r="E58" s="52"/>
      <c r="F58" s="51"/>
      <c r="G58" s="62">
        <v>5</v>
      </c>
      <c r="H58" s="41"/>
      <c r="I58" s="41"/>
      <c r="J58" s="41"/>
      <c r="K58" s="41"/>
      <c r="L58" s="41"/>
    </row>
    <row r="59" spans="1:12">
      <c r="A59" s="53" t="s">
        <v>163</v>
      </c>
      <c r="B59" s="80">
        <v>80</v>
      </c>
      <c r="C59" s="80">
        <v>80</v>
      </c>
      <c r="D59" s="383"/>
      <c r="E59" s="384"/>
      <c r="F59" s="384"/>
      <c r="G59" s="385"/>
      <c r="H59" s="41"/>
      <c r="I59" s="41"/>
      <c r="J59" s="41"/>
      <c r="K59" s="41"/>
      <c r="L59" s="81"/>
    </row>
    <row r="60" spans="1:12">
      <c r="A60" s="46" t="s">
        <v>163</v>
      </c>
      <c r="B60" s="47">
        <v>30</v>
      </c>
      <c r="C60" s="47">
        <v>30</v>
      </c>
      <c r="D60" s="52">
        <v>40</v>
      </c>
      <c r="E60" s="52">
        <f>D60/100*30+D60</f>
        <v>52</v>
      </c>
      <c r="F60" s="51">
        <v>1.5</v>
      </c>
      <c r="G60" s="51"/>
      <c r="H60" s="41"/>
      <c r="I60" s="41"/>
      <c r="J60" s="41"/>
      <c r="K60" s="41"/>
      <c r="L60" s="81"/>
    </row>
    <row r="61" spans="1:12">
      <c r="A61" s="53" t="s">
        <v>164</v>
      </c>
      <c r="B61" s="80">
        <v>30</v>
      </c>
      <c r="C61" s="80">
        <v>30</v>
      </c>
      <c r="D61" s="383"/>
      <c r="E61" s="384"/>
      <c r="F61" s="384"/>
      <c r="G61" s="385"/>
      <c r="H61" s="41"/>
      <c r="I61" s="41"/>
      <c r="J61" s="41"/>
      <c r="K61" s="41"/>
      <c r="L61" s="81"/>
    </row>
    <row r="62" spans="1:12">
      <c r="A62" s="53" t="s">
        <v>164</v>
      </c>
      <c r="B62" s="80">
        <v>30</v>
      </c>
      <c r="C62" s="80">
        <v>30</v>
      </c>
      <c r="D62" s="52">
        <v>44</v>
      </c>
      <c r="E62" s="52">
        <f>D62/100*30+D62</f>
        <v>57.2</v>
      </c>
      <c r="F62" s="51">
        <v>1.5</v>
      </c>
      <c r="G62" s="62"/>
      <c r="H62" s="41"/>
      <c r="I62" s="41"/>
      <c r="J62" s="41"/>
      <c r="K62" s="41"/>
      <c r="L62" s="81"/>
    </row>
    <row r="63" spans="1:12" ht="15" customHeight="1">
      <c r="A63" s="383" t="s">
        <v>133</v>
      </c>
      <c r="B63" s="384"/>
      <c r="C63" s="384"/>
      <c r="D63" s="385"/>
      <c r="E63" s="68"/>
      <c r="F63" s="51"/>
      <c r="G63" s="82">
        <f>G26+G37+G42+G54+G58+F60+F62</f>
        <v>83</v>
      </c>
      <c r="H63" s="41"/>
      <c r="I63" s="41"/>
      <c r="J63" s="41"/>
      <c r="K63" s="41"/>
      <c r="L63" s="41"/>
    </row>
    <row r="64" spans="1:12">
      <c r="A64" s="42"/>
      <c r="B64" s="42"/>
      <c r="C64" s="83"/>
      <c r="E64" s="43"/>
      <c r="F64" s="42"/>
      <c r="G64" s="42"/>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sheetData>
  <mergeCells count="33">
    <mergeCell ref="A63:D63"/>
    <mergeCell ref="A38:L38"/>
    <mergeCell ref="B26:C26"/>
    <mergeCell ref="B54:C54"/>
    <mergeCell ref="D59:G59"/>
    <mergeCell ref="B58:C58"/>
    <mergeCell ref="A55:L55"/>
    <mergeCell ref="A27:L27"/>
    <mergeCell ref="A43:L43"/>
    <mergeCell ref="A1:I1"/>
    <mergeCell ref="A23:L23"/>
    <mergeCell ref="D61:G61"/>
    <mergeCell ref="A21:D21"/>
    <mergeCell ref="J1:L1"/>
    <mergeCell ref="C18:F18"/>
    <mergeCell ref="A14:L14"/>
    <mergeCell ref="A2:A3"/>
    <mergeCell ref="D2:D3"/>
    <mergeCell ref="C2:C3"/>
    <mergeCell ref="A12:L12"/>
    <mergeCell ref="B42:C42"/>
    <mergeCell ref="A4:L4"/>
    <mergeCell ref="E2:E3"/>
    <mergeCell ref="B37:C37"/>
    <mergeCell ref="A5:L5"/>
    <mergeCell ref="G2:G3"/>
    <mergeCell ref="A22:L22"/>
    <mergeCell ref="H2:L2"/>
    <mergeCell ref="A19:L19"/>
    <mergeCell ref="F2:F3"/>
    <mergeCell ref="B2:B3"/>
    <mergeCell ref="C9:F9"/>
    <mergeCell ref="A10:L10"/>
  </mergeCells>
  <pageMargins left="0" right="0" top="0" bottom="0" header="0.31496062992125984" footer="0.31496062992125984"/>
  <pageSetup paperSize="9" fitToWidth="0" fitToHeight="0" orientation="landscape"/>
</worksheet>
</file>

<file path=xl/worksheets/sheet5.xml><?xml version="1.0" encoding="utf-8"?>
<worksheet xmlns="http://schemas.openxmlformats.org/spreadsheetml/2006/main" xmlns:r="http://schemas.openxmlformats.org/officeDocument/2006/relationships">
  <dimension ref="A1:J42"/>
  <sheetViews>
    <sheetView topLeftCell="A40" workbookViewId="0">
      <selection activeCell="A40" sqref="A1:XFD1048576"/>
    </sheetView>
  </sheetViews>
  <sheetFormatPr defaultColWidth="9.140625" defaultRowHeight="16.5"/>
  <cols>
    <col min="1" max="1" width="30" style="3" customWidth="1"/>
    <col min="2" max="2" width="10" style="2" customWidth="1"/>
    <col min="3" max="3" width="9.28515625" style="2" bestFit="1" customWidth="1"/>
    <col min="4" max="4" width="11" style="2" customWidth="1"/>
    <col min="5" max="5" width="10.42578125" style="2" customWidth="1"/>
    <col min="6" max="6" width="11.140625" style="2" customWidth="1"/>
    <col min="7" max="7" width="11.42578125" style="2" bestFit="1" customWidth="1"/>
    <col min="8" max="8" width="35.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02" t="s">
        <v>103</v>
      </c>
      <c r="B2" s="402"/>
      <c r="C2" s="402"/>
      <c r="D2" s="402"/>
      <c r="E2" s="402"/>
      <c r="F2" s="402"/>
      <c r="G2" s="402"/>
      <c r="H2" s="402"/>
      <c r="I2" s="402"/>
    </row>
    <row r="3" spans="1:10" ht="25.5" customHeight="1">
      <c r="A3" s="132"/>
      <c r="B3" s="7"/>
      <c r="C3" s="365" t="s">
        <v>0</v>
      </c>
      <c r="D3" s="365"/>
      <c r="E3" s="365"/>
      <c r="F3" s="365"/>
      <c r="G3" s="365"/>
      <c r="H3" s="6"/>
      <c r="I3" s="6"/>
    </row>
    <row r="4" spans="1:10">
      <c r="A4" s="364" t="s">
        <v>1</v>
      </c>
      <c r="B4" s="363" t="s">
        <v>2</v>
      </c>
      <c r="C4" s="363" t="s">
        <v>3</v>
      </c>
      <c r="D4" s="364" t="s">
        <v>4</v>
      </c>
      <c r="E4" s="364" t="s">
        <v>5</v>
      </c>
      <c r="F4" s="362" t="s">
        <v>6</v>
      </c>
      <c r="G4" s="364" t="s">
        <v>7</v>
      </c>
      <c r="H4" s="362" t="s">
        <v>8</v>
      </c>
      <c r="I4" s="362" t="s">
        <v>9</v>
      </c>
    </row>
    <row r="5" spans="1:10">
      <c r="A5" s="364"/>
      <c r="B5" s="363"/>
      <c r="C5" s="363"/>
      <c r="D5" s="364"/>
      <c r="E5" s="364"/>
      <c r="F5" s="362"/>
      <c r="G5" s="364"/>
      <c r="H5" s="362"/>
      <c r="I5" s="362"/>
    </row>
    <row r="6" spans="1:10">
      <c r="A6" s="364"/>
      <c r="B6" s="9" t="s">
        <v>10</v>
      </c>
      <c r="C6" s="363"/>
      <c r="D6" s="10" t="s">
        <v>10</v>
      </c>
      <c r="E6" s="10" t="s">
        <v>10</v>
      </c>
      <c r="F6" s="11" t="s">
        <v>10</v>
      </c>
      <c r="G6" s="10" t="s">
        <v>11</v>
      </c>
      <c r="H6" s="362"/>
      <c r="I6" s="362"/>
    </row>
    <row r="7" spans="1:10" s="12" customFormat="1" ht="32.25" customHeight="1">
      <c r="A7" s="21" t="s">
        <v>78</v>
      </c>
      <c r="B7" s="20" t="s">
        <v>81</v>
      </c>
      <c r="C7" s="15">
        <v>31.01</v>
      </c>
      <c r="D7" s="15">
        <v>10.199999999999999</v>
      </c>
      <c r="E7" s="15">
        <v>7</v>
      </c>
      <c r="F7" s="15">
        <v>14.1</v>
      </c>
      <c r="G7" s="15">
        <v>159.4</v>
      </c>
      <c r="H7" s="31" t="s">
        <v>12</v>
      </c>
      <c r="I7" s="18" t="s">
        <v>77</v>
      </c>
      <c r="J7" s="133" t="s">
        <v>35</v>
      </c>
    </row>
    <row r="8" spans="1:10" ht="27.75" customHeight="1">
      <c r="A8" s="134" t="s">
        <v>79</v>
      </c>
      <c r="B8" s="20">
        <v>200</v>
      </c>
      <c r="C8" s="15">
        <v>19.079999999999998</v>
      </c>
      <c r="D8" s="15">
        <v>3.8</v>
      </c>
      <c r="E8" s="15">
        <v>3.5</v>
      </c>
      <c r="F8" s="15">
        <v>11.2</v>
      </c>
      <c r="G8" s="15">
        <v>91.2</v>
      </c>
      <c r="H8" s="31" t="s">
        <v>12</v>
      </c>
      <c r="I8" s="18" t="s">
        <v>80</v>
      </c>
      <c r="J8" s="85" t="s">
        <v>35</v>
      </c>
    </row>
    <row r="9" spans="1:10" ht="23.25" customHeight="1">
      <c r="A9" s="135" t="s">
        <v>16</v>
      </c>
      <c r="B9" s="18">
        <v>60</v>
      </c>
      <c r="C9" s="15">
        <v>4.7</v>
      </c>
      <c r="D9" s="15">
        <v>2.8</v>
      </c>
      <c r="E9" s="15">
        <v>0.8</v>
      </c>
      <c r="F9" s="15">
        <v>20</v>
      </c>
      <c r="G9" s="15">
        <v>105.6</v>
      </c>
      <c r="H9" s="31" t="s">
        <v>17</v>
      </c>
      <c r="I9" s="18">
        <v>125</v>
      </c>
      <c r="J9" s="85" t="s">
        <v>35</v>
      </c>
    </row>
    <row r="10" spans="1:10" ht="27.75" customHeight="1">
      <c r="A10" s="135" t="s">
        <v>65</v>
      </c>
      <c r="B10" s="18">
        <v>200</v>
      </c>
      <c r="C10" s="15">
        <v>18.23</v>
      </c>
      <c r="D10" s="14">
        <v>0</v>
      </c>
      <c r="E10" s="14">
        <v>0</v>
      </c>
      <c r="F10" s="14">
        <v>20.2</v>
      </c>
      <c r="G10" s="14">
        <v>84.8</v>
      </c>
      <c r="H10" s="136" t="s">
        <v>266</v>
      </c>
      <c r="I10" s="18"/>
      <c r="J10" s="85" t="s">
        <v>35</v>
      </c>
    </row>
    <row r="11" spans="1:10" ht="18" customHeight="1">
      <c r="A11" s="137" t="s">
        <v>18</v>
      </c>
      <c r="B11" s="138"/>
      <c r="C11" s="138">
        <f>SUM(C7:C10)</f>
        <v>73.02000000000001</v>
      </c>
      <c r="D11" s="138">
        <f>SUM(D7:D10)</f>
        <v>16.8</v>
      </c>
      <c r="E11" s="138">
        <f>SUM(E7:E10)</f>
        <v>11.3</v>
      </c>
      <c r="F11" s="138">
        <f>SUM(F7:F10)</f>
        <v>65.5</v>
      </c>
      <c r="G11" s="138">
        <f>SUM(G7:G10)</f>
        <v>441.00000000000006</v>
      </c>
      <c r="H11" s="10"/>
      <c r="I11" s="99"/>
    </row>
    <row r="12" spans="1:10" ht="21" customHeight="1">
      <c r="A12" s="400" t="s">
        <v>19</v>
      </c>
      <c r="B12" s="360"/>
      <c r="C12" s="360"/>
      <c r="D12" s="360"/>
      <c r="E12" s="360"/>
      <c r="F12" s="360"/>
      <c r="G12" s="360"/>
      <c r="H12" s="360"/>
      <c r="I12" s="401"/>
    </row>
    <row r="13" spans="1:10" s="8" customFormat="1" ht="31.5" customHeight="1">
      <c r="A13" s="21" t="s">
        <v>36</v>
      </c>
      <c r="B13" s="18">
        <v>60</v>
      </c>
      <c r="C13" s="15">
        <v>5</v>
      </c>
      <c r="D13" s="15">
        <v>1</v>
      </c>
      <c r="E13" s="15">
        <v>6.1</v>
      </c>
      <c r="F13" s="15">
        <v>5.8</v>
      </c>
      <c r="G13" s="15">
        <v>81.5</v>
      </c>
      <c r="H13" s="18" t="s">
        <v>12</v>
      </c>
      <c r="I13" s="18" t="s">
        <v>37</v>
      </c>
      <c r="J13" s="2" t="s">
        <v>35</v>
      </c>
    </row>
    <row r="14" spans="1:10" ht="37.5" customHeight="1">
      <c r="A14" s="77" t="s">
        <v>83</v>
      </c>
      <c r="B14" s="18">
        <v>250</v>
      </c>
      <c r="C14" s="15">
        <v>15</v>
      </c>
      <c r="D14" s="14">
        <v>2.0099999999999998</v>
      </c>
      <c r="E14" s="14">
        <v>5.09</v>
      </c>
      <c r="F14" s="14">
        <v>11.98</v>
      </c>
      <c r="G14" s="14">
        <v>107</v>
      </c>
      <c r="H14" s="34" t="s">
        <v>30</v>
      </c>
      <c r="I14" s="18">
        <v>96</v>
      </c>
    </row>
    <row r="15" spans="1:10" ht="30" customHeight="1">
      <c r="A15" s="21" t="s">
        <v>84</v>
      </c>
      <c r="B15" s="18">
        <v>150</v>
      </c>
      <c r="C15" s="15">
        <v>10</v>
      </c>
      <c r="D15" s="15">
        <v>2.9</v>
      </c>
      <c r="E15" s="15">
        <v>26.5</v>
      </c>
      <c r="F15" s="15">
        <v>8.1</v>
      </c>
      <c r="G15" s="15">
        <v>283</v>
      </c>
      <c r="H15" s="18" t="s">
        <v>12</v>
      </c>
      <c r="I15" s="18" t="s">
        <v>85</v>
      </c>
    </row>
    <row r="16" spans="1:10" ht="31.5" customHeight="1">
      <c r="A16" s="21" t="s">
        <v>88</v>
      </c>
      <c r="B16" s="18">
        <v>100</v>
      </c>
      <c r="C16" s="15">
        <v>35</v>
      </c>
      <c r="D16" s="15">
        <v>13</v>
      </c>
      <c r="E16" s="15">
        <v>14.8</v>
      </c>
      <c r="F16" s="15">
        <v>3.5</v>
      </c>
      <c r="G16" s="15">
        <v>202.8</v>
      </c>
      <c r="H16" s="34" t="s">
        <v>87</v>
      </c>
      <c r="I16" s="18">
        <v>290</v>
      </c>
      <c r="J16" s="85" t="s">
        <v>40</v>
      </c>
    </row>
    <row r="17" spans="1:10" ht="30.75" customHeight="1">
      <c r="A17" s="135" t="s">
        <v>23</v>
      </c>
      <c r="B17" s="18">
        <v>200</v>
      </c>
      <c r="C17" s="15">
        <v>5</v>
      </c>
      <c r="D17" s="15">
        <v>0.6</v>
      </c>
      <c r="E17" s="15">
        <v>0</v>
      </c>
      <c r="F17" s="15">
        <v>22.8</v>
      </c>
      <c r="G17" s="15">
        <v>93.2</v>
      </c>
      <c r="H17" s="18" t="s">
        <v>12</v>
      </c>
      <c r="I17" s="18" t="s">
        <v>24</v>
      </c>
      <c r="J17" s="3"/>
    </row>
    <row r="18" spans="1:10" ht="30" customHeight="1">
      <c r="A18" s="21" t="s">
        <v>25</v>
      </c>
      <c r="B18" s="18">
        <v>80</v>
      </c>
      <c r="C18" s="15">
        <v>1.5</v>
      </c>
      <c r="D18" s="15">
        <v>6.5</v>
      </c>
      <c r="E18" s="15">
        <v>0.8</v>
      </c>
      <c r="F18" s="15">
        <v>33.799999999999997</v>
      </c>
      <c r="G18" s="15">
        <v>177.6</v>
      </c>
      <c r="H18" s="34" t="s">
        <v>26</v>
      </c>
      <c r="I18" s="18">
        <v>13003</v>
      </c>
      <c r="J18" s="85" t="s">
        <v>35</v>
      </c>
    </row>
    <row r="19" spans="1:10" ht="33.75" customHeight="1">
      <c r="A19" s="139" t="s">
        <v>41</v>
      </c>
      <c r="B19" s="18">
        <v>30</v>
      </c>
      <c r="C19" s="15">
        <v>1.5</v>
      </c>
      <c r="D19" s="15">
        <v>2.4</v>
      </c>
      <c r="E19" s="15">
        <v>0.3</v>
      </c>
      <c r="F19" s="15">
        <v>14.6</v>
      </c>
      <c r="G19" s="15">
        <v>72.599999999999994</v>
      </c>
      <c r="H19" s="34" t="s">
        <v>26</v>
      </c>
      <c r="I19" s="18">
        <v>13002</v>
      </c>
      <c r="J19" s="85" t="s">
        <v>35</v>
      </c>
    </row>
    <row r="20" spans="1:10" ht="24" customHeight="1">
      <c r="A20" s="137" t="s">
        <v>27</v>
      </c>
      <c r="B20" s="9"/>
      <c r="C20" s="26">
        <f>SUM(C13:C19)</f>
        <v>73</v>
      </c>
      <c r="D20" s="26">
        <f>SUM(D13:D19)</f>
        <v>28.41</v>
      </c>
      <c r="E20" s="26">
        <f>SUM(E13:E19)</f>
        <v>53.589999999999989</v>
      </c>
      <c r="F20" s="26">
        <f>SUM(F13:F19)</f>
        <v>100.58</v>
      </c>
      <c r="G20" s="26">
        <f>SUM(G13:G19)</f>
        <v>1017.7</v>
      </c>
      <c r="H20" s="10"/>
      <c r="I20" s="10"/>
    </row>
    <row r="21" spans="1:10" ht="24" customHeight="1">
      <c r="A21" s="140" t="s">
        <v>42</v>
      </c>
      <c r="B21" s="16"/>
      <c r="C21" s="40">
        <f>C11+C20</f>
        <v>146.02000000000001</v>
      </c>
      <c r="D21" s="40">
        <f>D11+D20</f>
        <v>45.21</v>
      </c>
      <c r="E21" s="40">
        <f>E11+E20</f>
        <v>64.889999999999986</v>
      </c>
      <c r="F21" s="40">
        <f>F11+F20</f>
        <v>166.07999999999998</v>
      </c>
      <c r="G21" s="40">
        <f>G11+G20</f>
        <v>1458.7</v>
      </c>
      <c r="H21" s="16"/>
      <c r="I21" s="116"/>
      <c r="J21" s="141"/>
    </row>
    <row r="22" spans="1:10">
      <c r="A22" s="132"/>
      <c r="B22" s="5"/>
      <c r="C22" s="6"/>
      <c r="D22" s="6"/>
      <c r="E22" s="6"/>
      <c r="F22" s="6"/>
      <c r="G22" s="6"/>
      <c r="H22" s="6"/>
      <c r="I22" s="6"/>
    </row>
    <row r="23" spans="1:10">
      <c r="A23" s="402" t="s">
        <v>125</v>
      </c>
      <c r="B23" s="402"/>
      <c r="C23" s="402"/>
      <c r="D23" s="402"/>
      <c r="E23" s="402"/>
      <c r="F23" s="402"/>
      <c r="G23" s="402"/>
      <c r="H23" s="402"/>
      <c r="I23" s="402"/>
    </row>
    <row r="24" spans="1:10">
      <c r="A24" s="132"/>
      <c r="B24" s="7"/>
      <c r="C24" s="365" t="s">
        <v>0</v>
      </c>
      <c r="D24" s="365"/>
      <c r="E24" s="365"/>
      <c r="F24" s="365"/>
      <c r="G24" s="365"/>
      <c r="H24" s="6"/>
      <c r="I24" s="6"/>
    </row>
    <row r="25" spans="1:10">
      <c r="A25" s="364" t="s">
        <v>1</v>
      </c>
      <c r="B25" s="363" t="s">
        <v>2</v>
      </c>
      <c r="C25" s="363" t="s">
        <v>3</v>
      </c>
      <c r="D25" s="364" t="s">
        <v>4</v>
      </c>
      <c r="E25" s="364" t="s">
        <v>5</v>
      </c>
      <c r="F25" s="362" t="s">
        <v>6</v>
      </c>
      <c r="G25" s="364" t="s">
        <v>7</v>
      </c>
      <c r="H25" s="362" t="s">
        <v>8</v>
      </c>
      <c r="I25" s="362" t="s">
        <v>9</v>
      </c>
    </row>
    <row r="26" spans="1:10">
      <c r="A26" s="364"/>
      <c r="B26" s="363"/>
      <c r="C26" s="363"/>
      <c r="D26" s="364"/>
      <c r="E26" s="364"/>
      <c r="F26" s="362"/>
      <c r="G26" s="364"/>
      <c r="H26" s="362"/>
      <c r="I26" s="362"/>
    </row>
    <row r="27" spans="1:10">
      <c r="A27" s="364"/>
      <c r="B27" s="9" t="s">
        <v>10</v>
      </c>
      <c r="C27" s="363"/>
      <c r="D27" s="10" t="s">
        <v>10</v>
      </c>
      <c r="E27" s="10" t="s">
        <v>10</v>
      </c>
      <c r="F27" s="11" t="s">
        <v>10</v>
      </c>
      <c r="G27" s="10" t="s">
        <v>11</v>
      </c>
      <c r="H27" s="362"/>
      <c r="I27" s="362"/>
    </row>
    <row r="28" spans="1:10" ht="31.5" customHeight="1">
      <c r="A28" s="100" t="s">
        <v>78</v>
      </c>
      <c r="B28" s="20" t="s">
        <v>82</v>
      </c>
      <c r="C28" s="15">
        <f>C7</f>
        <v>31.01</v>
      </c>
      <c r="D28" s="15">
        <v>13.5</v>
      </c>
      <c r="E28" s="15">
        <v>9.1999999999999993</v>
      </c>
      <c r="F28" s="15">
        <v>18.8</v>
      </c>
      <c r="G28" s="15">
        <v>212.5</v>
      </c>
      <c r="H28" s="18" t="s">
        <v>12</v>
      </c>
      <c r="I28" s="18" t="s">
        <v>77</v>
      </c>
      <c r="J28" s="133" t="s">
        <v>35</v>
      </c>
    </row>
    <row r="29" spans="1:10" ht="31.5" customHeight="1">
      <c r="A29" s="95" t="s">
        <v>79</v>
      </c>
      <c r="B29" s="20">
        <v>200</v>
      </c>
      <c r="C29" s="15">
        <f>C8</f>
        <v>19.079999999999998</v>
      </c>
      <c r="D29" s="15">
        <v>3.8</v>
      </c>
      <c r="E29" s="15">
        <v>3.5</v>
      </c>
      <c r="F29" s="15">
        <v>11.2</v>
      </c>
      <c r="G29" s="15">
        <v>91.2</v>
      </c>
      <c r="H29" s="18" t="s">
        <v>12</v>
      </c>
      <c r="I29" s="18" t="s">
        <v>80</v>
      </c>
      <c r="J29" s="85" t="s">
        <v>35</v>
      </c>
    </row>
    <row r="30" spans="1:10" ht="23.25" customHeight="1">
      <c r="A30" s="95" t="s">
        <v>16</v>
      </c>
      <c r="B30" s="18">
        <v>60</v>
      </c>
      <c r="C30" s="15">
        <f>C9</f>
        <v>4.7</v>
      </c>
      <c r="D30" s="15">
        <v>2.8</v>
      </c>
      <c r="E30" s="15">
        <v>0.8</v>
      </c>
      <c r="F30" s="15">
        <v>20</v>
      </c>
      <c r="G30" s="15">
        <v>105.6</v>
      </c>
      <c r="H30" s="18" t="s">
        <v>17</v>
      </c>
      <c r="I30" s="18">
        <v>125</v>
      </c>
      <c r="J30" s="85" t="s">
        <v>35</v>
      </c>
    </row>
    <row r="31" spans="1:10" ht="39.75" customHeight="1">
      <c r="A31" s="95" t="s">
        <v>65</v>
      </c>
      <c r="B31" s="18">
        <v>200</v>
      </c>
      <c r="C31" s="15">
        <f>C10</f>
        <v>18.23</v>
      </c>
      <c r="D31" s="14">
        <v>0</v>
      </c>
      <c r="E31" s="14">
        <v>0</v>
      </c>
      <c r="F31" s="14">
        <v>20.2</v>
      </c>
      <c r="G31" s="14">
        <v>84.8</v>
      </c>
      <c r="H31" s="136" t="s">
        <v>266</v>
      </c>
      <c r="I31" s="18"/>
      <c r="J31" s="85" t="s">
        <v>35</v>
      </c>
    </row>
    <row r="32" spans="1:10" ht="21.75" customHeight="1">
      <c r="A32" s="142" t="s">
        <v>18</v>
      </c>
      <c r="B32" s="138"/>
      <c r="C32" s="138">
        <f>SUM(C28:C31)</f>
        <v>73.02000000000001</v>
      </c>
      <c r="D32" s="138">
        <f>SUM(D28:D31)</f>
        <v>20.100000000000001</v>
      </c>
      <c r="E32" s="138">
        <f>SUM(E28:E31)</f>
        <v>13.5</v>
      </c>
      <c r="F32" s="138">
        <f>SUM(F28:F31)</f>
        <v>70.2</v>
      </c>
      <c r="G32" s="138">
        <f>SUM(G28:G31)</f>
        <v>494.09999999999997</v>
      </c>
      <c r="H32" s="143"/>
      <c r="I32" s="143"/>
    </row>
    <row r="33" spans="1:10" ht="22.5" customHeight="1">
      <c r="A33" s="400" t="s">
        <v>19</v>
      </c>
      <c r="B33" s="360"/>
      <c r="C33" s="360"/>
      <c r="D33" s="360"/>
      <c r="E33" s="360"/>
      <c r="F33" s="360"/>
      <c r="G33" s="360"/>
      <c r="H33" s="360"/>
      <c r="I33" s="401"/>
    </row>
    <row r="34" spans="1:10" ht="33">
      <c r="A34" s="144" t="s">
        <v>36</v>
      </c>
      <c r="B34" s="29">
        <v>100</v>
      </c>
      <c r="C34" s="30">
        <f>C13</f>
        <v>5</v>
      </c>
      <c r="D34" s="30">
        <v>1.66</v>
      </c>
      <c r="E34" s="30">
        <v>10.130000000000001</v>
      </c>
      <c r="F34" s="30">
        <v>9.6300000000000008</v>
      </c>
      <c r="G34" s="30">
        <v>135.29</v>
      </c>
      <c r="H34" s="29" t="s">
        <v>12</v>
      </c>
      <c r="I34" s="18" t="s">
        <v>37</v>
      </c>
      <c r="J34" s="2" t="s">
        <v>35</v>
      </c>
    </row>
    <row r="35" spans="1:10" ht="38.25" customHeight="1">
      <c r="A35" s="77" t="s">
        <v>83</v>
      </c>
      <c r="B35" s="18">
        <v>300</v>
      </c>
      <c r="C35" s="30">
        <f t="shared" ref="C35:C40" si="0">C14</f>
        <v>15</v>
      </c>
      <c r="D35" s="14">
        <v>2.82</v>
      </c>
      <c r="E35" s="14">
        <v>7.13</v>
      </c>
      <c r="F35" s="14">
        <v>16.77</v>
      </c>
      <c r="G35" s="14">
        <v>150</v>
      </c>
      <c r="H35" s="136" t="s">
        <v>30</v>
      </c>
      <c r="I35" s="18">
        <v>96</v>
      </c>
      <c r="J35" s="85" t="s">
        <v>35</v>
      </c>
    </row>
    <row r="36" spans="1:10" ht="25.5" customHeight="1">
      <c r="A36" s="135" t="s">
        <v>86</v>
      </c>
      <c r="B36" s="18">
        <v>180</v>
      </c>
      <c r="C36" s="30">
        <f t="shared" si="0"/>
        <v>10</v>
      </c>
      <c r="D36" s="15">
        <v>3.51</v>
      </c>
      <c r="E36" s="15">
        <v>31.86</v>
      </c>
      <c r="F36" s="15">
        <v>9.7200000000000006</v>
      </c>
      <c r="G36" s="15">
        <v>339.57</v>
      </c>
      <c r="H36" s="18" t="s">
        <v>12</v>
      </c>
      <c r="I36" s="145" t="s">
        <v>85</v>
      </c>
      <c r="J36" s="85" t="s">
        <v>35</v>
      </c>
    </row>
    <row r="37" spans="1:10" ht="26.25" customHeight="1">
      <c r="A37" s="21" t="s">
        <v>88</v>
      </c>
      <c r="B37" s="18">
        <v>100</v>
      </c>
      <c r="C37" s="30">
        <f t="shared" si="0"/>
        <v>35</v>
      </c>
      <c r="D37" s="15">
        <v>13</v>
      </c>
      <c r="E37" s="15">
        <v>14.8</v>
      </c>
      <c r="F37" s="15">
        <v>3.5</v>
      </c>
      <c r="G37" s="15">
        <v>202.8</v>
      </c>
      <c r="H37" s="34" t="s">
        <v>87</v>
      </c>
      <c r="I37" s="18">
        <v>290</v>
      </c>
      <c r="J37" s="85" t="s">
        <v>40</v>
      </c>
    </row>
    <row r="38" spans="1:10" ht="25.5" customHeight="1">
      <c r="A38" s="135" t="s">
        <v>23</v>
      </c>
      <c r="B38" s="29">
        <v>200</v>
      </c>
      <c r="C38" s="32">
        <v>5</v>
      </c>
      <c r="D38" s="30">
        <v>0.6</v>
      </c>
      <c r="E38" s="30">
        <v>0</v>
      </c>
      <c r="F38" s="30">
        <v>22.8</v>
      </c>
      <c r="G38" s="30">
        <v>93.2</v>
      </c>
      <c r="H38" s="18" t="s">
        <v>12</v>
      </c>
      <c r="I38" s="29" t="s">
        <v>24</v>
      </c>
      <c r="J38" s="3"/>
    </row>
    <row r="39" spans="1:10" ht="31.5" customHeight="1">
      <c r="A39" s="21" t="s">
        <v>25</v>
      </c>
      <c r="B39" s="18">
        <v>80</v>
      </c>
      <c r="C39" s="30">
        <f t="shared" si="0"/>
        <v>1.5</v>
      </c>
      <c r="D39" s="15">
        <v>6.5</v>
      </c>
      <c r="E39" s="15">
        <v>0.8</v>
      </c>
      <c r="F39" s="15">
        <v>33.799999999999997</v>
      </c>
      <c r="G39" s="15">
        <v>177.6</v>
      </c>
      <c r="H39" s="34" t="s">
        <v>26</v>
      </c>
      <c r="I39" s="18">
        <v>13003</v>
      </c>
      <c r="J39" s="85" t="s">
        <v>35</v>
      </c>
    </row>
    <row r="40" spans="1:10" ht="36.75" customHeight="1">
      <c r="A40" s="139" t="s">
        <v>41</v>
      </c>
      <c r="B40" s="18">
        <v>30</v>
      </c>
      <c r="C40" s="30">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30.49</v>
      </c>
      <c r="E41" s="26">
        <f>SUM(E34:E40)</f>
        <v>65.02</v>
      </c>
      <c r="F41" s="26">
        <f>SUM(F34:F40)</f>
        <v>110.82</v>
      </c>
      <c r="G41" s="26">
        <f>SUM(G34:G40)</f>
        <v>1171.0599999999997</v>
      </c>
      <c r="H41" s="10"/>
      <c r="I41" s="99"/>
    </row>
    <row r="42" spans="1:10" ht="21.75" customHeight="1">
      <c r="A42" s="140" t="s">
        <v>42</v>
      </c>
      <c r="B42" s="16"/>
      <c r="C42" s="40">
        <f>C41+C32</f>
        <v>146.02000000000001</v>
      </c>
      <c r="D42" s="40">
        <f>D32+D41</f>
        <v>50.59</v>
      </c>
      <c r="E42" s="40">
        <f>E32+E41</f>
        <v>78.52</v>
      </c>
      <c r="F42" s="40">
        <f>F32+F41</f>
        <v>181.01999999999998</v>
      </c>
      <c r="G42" s="40">
        <f>G32+G41</f>
        <v>1665.1599999999996</v>
      </c>
      <c r="H42" s="16"/>
      <c r="I42" s="116"/>
      <c r="J42" s="141"/>
    </row>
  </sheetData>
  <mergeCells count="24">
    <mergeCell ref="A2:I2"/>
    <mergeCell ref="C25:C27"/>
    <mergeCell ref="A4:A6"/>
    <mergeCell ref="G4:G5"/>
    <mergeCell ref="F4:F5"/>
    <mergeCell ref="E4:E5"/>
    <mergeCell ref="D4:D5"/>
    <mergeCell ref="C4:C6"/>
    <mergeCell ref="A33:I33"/>
    <mergeCell ref="A25:A27"/>
    <mergeCell ref="C3:G3"/>
    <mergeCell ref="A12:I12"/>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6.xml><?xml version="1.0" encoding="utf-8"?>
<worksheet xmlns="http://schemas.openxmlformats.org/spreadsheetml/2006/main" xmlns:r="http://schemas.openxmlformats.org/officeDocument/2006/relationships">
  <dimension ref="A1:L7849"/>
  <sheetViews>
    <sheetView topLeftCell="A4" workbookViewId="0">
      <selection activeCell="H13" sqref="H13"/>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67" t="s">
        <v>196</v>
      </c>
      <c r="B1" s="367"/>
      <c r="C1" s="367"/>
      <c r="D1" s="367"/>
      <c r="E1" s="367"/>
      <c r="F1" s="367"/>
      <c r="G1" s="367"/>
      <c r="H1" s="367"/>
      <c r="I1" s="367"/>
      <c r="J1" s="367" t="s">
        <v>128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221</v>
      </c>
      <c r="B4" s="387"/>
      <c r="C4" s="387"/>
      <c r="D4" s="387"/>
      <c r="E4" s="387"/>
      <c r="F4" s="387"/>
      <c r="G4" s="387"/>
      <c r="H4" s="387"/>
      <c r="I4" s="387"/>
      <c r="J4" s="387"/>
      <c r="K4" s="387"/>
      <c r="L4" s="387"/>
    </row>
    <row r="5" spans="1:12" ht="13.5" customHeight="1">
      <c r="A5" s="368" t="s">
        <v>78</v>
      </c>
      <c r="B5" s="369"/>
      <c r="C5" s="369"/>
      <c r="D5" s="369"/>
      <c r="E5" s="369"/>
      <c r="F5" s="369"/>
      <c r="G5" s="369"/>
      <c r="H5" s="369"/>
      <c r="I5" s="369"/>
      <c r="J5" s="369"/>
      <c r="K5" s="369"/>
      <c r="L5" s="370"/>
    </row>
    <row r="6" spans="1:12" ht="15.75" customHeight="1">
      <c r="A6" s="146" t="s">
        <v>139</v>
      </c>
      <c r="B6" s="52">
        <v>40</v>
      </c>
      <c r="C6" s="52">
        <v>35</v>
      </c>
      <c r="D6" s="123">
        <v>64</v>
      </c>
      <c r="E6" s="49">
        <f>D6/100*35+D6</f>
        <v>86.4</v>
      </c>
      <c r="F6" s="50">
        <f>(B6*E6)/1000</f>
        <v>3.456</v>
      </c>
      <c r="G6" s="51"/>
      <c r="H6" s="52"/>
      <c r="I6" s="52"/>
      <c r="J6" s="52"/>
      <c r="K6" s="52"/>
      <c r="L6" s="52"/>
    </row>
    <row r="7" spans="1:12" ht="15.75" customHeight="1">
      <c r="A7" s="146" t="s">
        <v>168</v>
      </c>
      <c r="B7" s="52">
        <v>1</v>
      </c>
      <c r="C7" s="52">
        <v>1</v>
      </c>
      <c r="D7" s="123">
        <v>17</v>
      </c>
      <c r="E7" s="49">
        <f t="shared" ref="E7:E12" si="0">D7/100*35+D7</f>
        <v>22.95</v>
      </c>
      <c r="F7" s="50">
        <f t="shared" ref="F7:F12" si="1">(B7*E7)/1000</f>
        <v>2.2949999999999998E-2</v>
      </c>
      <c r="G7" s="51"/>
      <c r="H7" s="52"/>
      <c r="I7" s="52"/>
      <c r="J7" s="52"/>
      <c r="K7" s="52"/>
      <c r="L7" s="52"/>
    </row>
    <row r="8" spans="1:12" ht="15.75" customHeight="1">
      <c r="A8" s="146" t="s">
        <v>141</v>
      </c>
      <c r="B8" s="52">
        <v>15</v>
      </c>
      <c r="C8" s="52">
        <v>15</v>
      </c>
      <c r="D8" s="123">
        <v>55</v>
      </c>
      <c r="E8" s="49">
        <f t="shared" si="0"/>
        <v>74.25</v>
      </c>
      <c r="F8" s="50">
        <f t="shared" si="1"/>
        <v>1.11375</v>
      </c>
      <c r="G8" s="51"/>
      <c r="H8" s="52"/>
      <c r="I8" s="52"/>
      <c r="J8" s="52"/>
      <c r="K8" s="52"/>
      <c r="L8" s="52"/>
    </row>
    <row r="9" spans="1:12" ht="15.75" customHeight="1">
      <c r="A9" s="146" t="s">
        <v>142</v>
      </c>
      <c r="B9" s="52">
        <v>5</v>
      </c>
      <c r="C9" s="52">
        <v>5</v>
      </c>
      <c r="D9" s="123">
        <v>395.5</v>
      </c>
      <c r="E9" s="49">
        <f t="shared" si="0"/>
        <v>533.92499999999995</v>
      </c>
      <c r="F9" s="50">
        <f t="shared" si="1"/>
        <v>2.6696249999999999</v>
      </c>
      <c r="G9" s="51"/>
      <c r="H9" s="52"/>
      <c r="I9" s="52"/>
      <c r="J9" s="52"/>
      <c r="K9" s="52"/>
      <c r="L9" s="52"/>
    </row>
    <row r="10" spans="1:12" ht="15" customHeight="1">
      <c r="A10" s="146" t="s">
        <v>197</v>
      </c>
      <c r="B10" s="52">
        <v>83.54</v>
      </c>
      <c r="C10" s="52">
        <v>61</v>
      </c>
      <c r="D10" s="123">
        <v>152</v>
      </c>
      <c r="E10" s="49">
        <f t="shared" si="0"/>
        <v>205.2</v>
      </c>
      <c r="F10" s="50">
        <f t="shared" si="1"/>
        <v>17.142408</v>
      </c>
      <c r="G10" s="51"/>
      <c r="H10" s="52"/>
      <c r="I10" s="52"/>
      <c r="J10" s="52"/>
      <c r="K10" s="52"/>
      <c r="L10" s="52"/>
    </row>
    <row r="11" spans="1:12" ht="15" customHeight="1">
      <c r="A11" s="146" t="s">
        <v>198</v>
      </c>
      <c r="B11" s="52">
        <v>15</v>
      </c>
      <c r="C11" s="52">
        <v>12.7</v>
      </c>
      <c r="D11" s="123">
        <v>185</v>
      </c>
      <c r="E11" s="49">
        <f t="shared" si="0"/>
        <v>249.75</v>
      </c>
      <c r="F11" s="50">
        <f t="shared" si="1"/>
        <v>3.7462499999999999</v>
      </c>
      <c r="G11" s="51"/>
      <c r="H11" s="52"/>
      <c r="I11" s="52"/>
      <c r="J11" s="52"/>
      <c r="K11" s="52"/>
      <c r="L11" s="52"/>
    </row>
    <row r="12" spans="1:12" ht="15.75" customHeight="1">
      <c r="A12" s="146" t="s">
        <v>274</v>
      </c>
      <c r="B12" s="52">
        <v>20</v>
      </c>
      <c r="C12" s="52">
        <v>20</v>
      </c>
      <c r="D12" s="123">
        <v>106</v>
      </c>
      <c r="E12" s="49">
        <f t="shared" si="0"/>
        <v>143.1</v>
      </c>
      <c r="F12" s="50">
        <f t="shared" si="1"/>
        <v>2.8620000000000001</v>
      </c>
      <c r="G12" s="51"/>
      <c r="H12" s="52"/>
      <c r="I12" s="52"/>
      <c r="J12" s="52"/>
      <c r="K12" s="52"/>
      <c r="L12" s="52"/>
    </row>
    <row r="13" spans="1:12" ht="13.5" customHeight="1">
      <c r="A13" s="147" t="s">
        <v>143</v>
      </c>
      <c r="B13" s="57"/>
      <c r="C13" s="378" t="s">
        <v>29</v>
      </c>
      <c r="D13" s="369"/>
      <c r="E13" s="369"/>
      <c r="F13" s="370"/>
      <c r="G13" s="54">
        <f>SUM(F6:F12)</f>
        <v>31.012982999999998</v>
      </c>
      <c r="H13" s="52">
        <v>5.34</v>
      </c>
      <c r="I13" s="52">
        <v>11.23</v>
      </c>
      <c r="J13" s="52">
        <v>35.1</v>
      </c>
      <c r="K13" s="52">
        <v>263</v>
      </c>
      <c r="L13" s="52">
        <v>1.23</v>
      </c>
    </row>
    <row r="14" spans="1:12" ht="18.75" customHeight="1">
      <c r="A14" s="368" t="s">
        <v>199</v>
      </c>
      <c r="B14" s="369"/>
      <c r="C14" s="369"/>
      <c r="D14" s="369"/>
      <c r="E14" s="369"/>
      <c r="F14" s="369"/>
      <c r="G14" s="369"/>
      <c r="H14" s="369"/>
      <c r="I14" s="369"/>
      <c r="J14" s="369"/>
      <c r="K14" s="369"/>
      <c r="L14" s="370"/>
    </row>
    <row r="15" spans="1:12" ht="16.5" customHeight="1">
      <c r="A15" s="121" t="s">
        <v>140</v>
      </c>
      <c r="B15" s="52">
        <v>200</v>
      </c>
      <c r="C15" s="122">
        <v>200</v>
      </c>
      <c r="D15" s="123">
        <v>62</v>
      </c>
      <c r="E15" s="49">
        <f>D15/100*35+D15</f>
        <v>83.7</v>
      </c>
      <c r="F15" s="50">
        <f>(B15*E15)/1000</f>
        <v>16.739999999999998</v>
      </c>
      <c r="G15" s="51"/>
      <c r="H15" s="52"/>
      <c r="I15" s="52"/>
      <c r="J15" s="52"/>
      <c r="K15" s="52"/>
      <c r="L15" s="52"/>
    </row>
    <row r="16" spans="1:12" ht="14.25" customHeight="1">
      <c r="A16" s="121" t="s">
        <v>141</v>
      </c>
      <c r="B16" s="52">
        <v>7</v>
      </c>
      <c r="C16" s="122">
        <v>7</v>
      </c>
      <c r="D16" s="123">
        <v>55</v>
      </c>
      <c r="E16" s="49">
        <f>D16/100*35+D16</f>
        <v>74.25</v>
      </c>
      <c r="F16" s="50">
        <f>(B16*E16)/1000</f>
        <v>0.51975000000000005</v>
      </c>
      <c r="G16" s="62"/>
      <c r="H16" s="52">
        <v>7.0000000000000007E-2</v>
      </c>
      <c r="I16" s="52">
        <v>0.02</v>
      </c>
      <c r="J16" s="52">
        <v>15</v>
      </c>
      <c r="K16" s="52">
        <v>60</v>
      </c>
      <c r="L16" s="52"/>
    </row>
    <row r="17" spans="1:12" ht="14.25" customHeight="1">
      <c r="A17" s="121" t="s">
        <v>200</v>
      </c>
      <c r="B17" s="52">
        <v>5</v>
      </c>
      <c r="C17" s="122">
        <v>5</v>
      </c>
      <c r="D17" s="123">
        <v>270</v>
      </c>
      <c r="E17" s="49">
        <f>D17/100*35+D17</f>
        <v>364.5</v>
      </c>
      <c r="F17" s="50">
        <f>(B17*E17)/1000</f>
        <v>1.8225</v>
      </c>
      <c r="G17" s="62"/>
      <c r="H17" s="52"/>
      <c r="I17" s="52"/>
      <c r="J17" s="52"/>
      <c r="K17" s="52"/>
      <c r="L17" s="52"/>
    </row>
    <row r="18" spans="1:12" ht="13.5" customHeight="1">
      <c r="A18" s="53" t="s">
        <v>143</v>
      </c>
      <c r="B18" s="47"/>
      <c r="C18" s="368">
        <v>200</v>
      </c>
      <c r="D18" s="369"/>
      <c r="E18" s="369"/>
      <c r="F18" s="370"/>
      <c r="G18" s="54">
        <f>F15+F16+F17</f>
        <v>19.082249999999998</v>
      </c>
      <c r="H18" s="52">
        <v>5.34</v>
      </c>
      <c r="I18" s="52">
        <v>11.23</v>
      </c>
      <c r="J18" s="52">
        <v>35.1</v>
      </c>
      <c r="K18" s="52">
        <v>263</v>
      </c>
      <c r="L18" s="52">
        <v>1.23</v>
      </c>
    </row>
    <row r="19" spans="1:12" s="63" customFormat="1" ht="16.5" customHeight="1">
      <c r="A19" s="378" t="s">
        <v>16</v>
      </c>
      <c r="B19" s="379"/>
      <c r="C19" s="379"/>
      <c r="D19" s="369"/>
      <c r="E19" s="369"/>
      <c r="F19" s="369"/>
      <c r="G19" s="369"/>
      <c r="H19" s="369"/>
      <c r="I19" s="369"/>
      <c r="J19" s="369"/>
      <c r="K19" s="369"/>
      <c r="L19" s="370"/>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s="63" customFormat="1" ht="15.75" customHeight="1">
      <c r="A21" s="368" t="s">
        <v>65</v>
      </c>
      <c r="B21" s="369"/>
      <c r="C21" s="369"/>
      <c r="D21" s="369"/>
      <c r="E21" s="369"/>
      <c r="F21" s="369"/>
      <c r="G21" s="369"/>
      <c r="H21" s="369"/>
      <c r="I21" s="369"/>
      <c r="J21" s="369"/>
      <c r="K21" s="369"/>
      <c r="L21" s="370"/>
    </row>
    <row r="22" spans="1:12" ht="18.75" customHeight="1">
      <c r="A22" s="46" t="s">
        <v>65</v>
      </c>
      <c r="B22" s="47">
        <v>200</v>
      </c>
      <c r="C22" s="48">
        <v>200</v>
      </c>
      <c r="D22" s="49">
        <v>13.5</v>
      </c>
      <c r="E22" s="50">
        <f>D22/100*35+D22</f>
        <v>18.225000000000001</v>
      </c>
      <c r="F22" s="50">
        <f>E22</f>
        <v>18.225000000000001</v>
      </c>
      <c r="G22" s="62">
        <f>F22</f>
        <v>18.225000000000001</v>
      </c>
      <c r="H22" s="52">
        <v>4.32</v>
      </c>
      <c r="I22" s="52">
        <v>3.2</v>
      </c>
      <c r="J22" s="52">
        <v>30.6</v>
      </c>
      <c r="K22" s="52">
        <v>19</v>
      </c>
      <c r="L22" s="52"/>
    </row>
    <row r="23" spans="1:12" ht="17.25" customHeight="1">
      <c r="A23" s="389"/>
      <c r="B23" s="390"/>
      <c r="C23" s="390"/>
      <c r="D23" s="391"/>
      <c r="E23" s="65"/>
      <c r="F23" s="62"/>
      <c r="G23" s="62">
        <f t="shared" ref="G23:L23" si="2">G13+G18+G20+G22</f>
        <v>73.018232999999995</v>
      </c>
      <c r="H23" s="62">
        <f t="shared" si="2"/>
        <v>23</v>
      </c>
      <c r="I23" s="62">
        <f t="shared" si="2"/>
        <v>26.66</v>
      </c>
      <c r="J23" s="62">
        <f t="shared" si="2"/>
        <v>153.80000000000001</v>
      </c>
      <c r="K23" s="62">
        <f t="shared" si="2"/>
        <v>795</v>
      </c>
      <c r="L23" s="62">
        <f t="shared" si="2"/>
        <v>2.46</v>
      </c>
    </row>
    <row r="24" spans="1:12" ht="16.5" customHeight="1">
      <c r="A24" s="373" t="s">
        <v>154</v>
      </c>
      <c r="B24" s="374"/>
      <c r="C24" s="374"/>
      <c r="D24" s="374"/>
      <c r="E24" s="374"/>
      <c r="F24" s="374"/>
      <c r="G24" s="374"/>
      <c r="H24" s="374"/>
      <c r="I24" s="374"/>
      <c r="J24" s="374"/>
      <c r="K24" s="374"/>
      <c r="L24" s="374"/>
    </row>
    <row r="25" spans="1:12" s="66" customFormat="1">
      <c r="A25" s="368" t="s">
        <v>36</v>
      </c>
      <c r="B25" s="369"/>
      <c r="C25" s="369"/>
      <c r="D25" s="369"/>
      <c r="E25" s="369"/>
      <c r="F25" s="369"/>
      <c r="G25" s="369"/>
      <c r="H25" s="369"/>
      <c r="I25" s="369"/>
      <c r="J25" s="369"/>
      <c r="K25" s="369"/>
      <c r="L25" s="370"/>
    </row>
    <row r="26" spans="1:12" s="66" customFormat="1">
      <c r="A26" s="67" t="s">
        <v>165</v>
      </c>
      <c r="B26" s="52">
        <v>63</v>
      </c>
      <c r="C26" s="52">
        <v>50.4</v>
      </c>
      <c r="D26" s="68">
        <v>30</v>
      </c>
      <c r="E26" s="52">
        <f t="shared" ref="E26:E31" si="3">D26/100*35+D26</f>
        <v>40.5</v>
      </c>
      <c r="F26" s="51">
        <f t="shared" ref="F26:F31" si="4">(B26*E26)/1000</f>
        <v>2.5514999999999999</v>
      </c>
      <c r="G26" s="51"/>
      <c r="H26" s="69"/>
      <c r="I26" s="69"/>
      <c r="J26" s="69"/>
      <c r="K26" s="69"/>
      <c r="L26" s="69"/>
    </row>
    <row r="27" spans="1:12" s="66" customFormat="1">
      <c r="A27" s="67" t="s">
        <v>162</v>
      </c>
      <c r="B27" s="52">
        <v>7.5</v>
      </c>
      <c r="C27" s="52">
        <v>6</v>
      </c>
      <c r="D27" s="70">
        <v>30</v>
      </c>
      <c r="E27" s="52">
        <f t="shared" si="3"/>
        <v>40.5</v>
      </c>
      <c r="F27" s="51">
        <f t="shared" si="4"/>
        <v>0.30375000000000002</v>
      </c>
      <c r="G27" s="62"/>
      <c r="H27" s="71"/>
      <c r="I27" s="71"/>
      <c r="J27" s="71"/>
      <c r="K27" s="71"/>
      <c r="L27" s="71"/>
    </row>
    <row r="28" spans="1:12" s="66" customFormat="1">
      <c r="A28" s="67" t="s">
        <v>141</v>
      </c>
      <c r="B28" s="52">
        <v>1</v>
      </c>
      <c r="C28" s="52">
        <v>1</v>
      </c>
      <c r="D28" s="70">
        <v>55</v>
      </c>
      <c r="E28" s="52">
        <f t="shared" si="3"/>
        <v>74.25</v>
      </c>
      <c r="F28" s="51">
        <f t="shared" si="4"/>
        <v>7.4249999999999997E-2</v>
      </c>
      <c r="G28" s="62"/>
      <c r="H28" s="71"/>
      <c r="I28" s="71"/>
      <c r="J28" s="71"/>
      <c r="K28" s="71"/>
      <c r="L28" s="71"/>
    </row>
    <row r="29" spans="1:12" s="66" customFormat="1">
      <c r="A29" s="67" t="s">
        <v>166</v>
      </c>
      <c r="B29" s="52">
        <v>0.1</v>
      </c>
      <c r="C29" s="52">
        <v>0.1</v>
      </c>
      <c r="D29" s="70">
        <v>450</v>
      </c>
      <c r="E29" s="52">
        <f t="shared" si="3"/>
        <v>607.5</v>
      </c>
      <c r="F29" s="51">
        <f t="shared" si="4"/>
        <v>6.0749999999999998E-2</v>
      </c>
      <c r="G29" s="62"/>
      <c r="H29" s="71"/>
      <c r="I29" s="71"/>
      <c r="J29" s="71"/>
      <c r="K29" s="71"/>
      <c r="L29" s="71"/>
    </row>
    <row r="30" spans="1:12" s="66" customFormat="1">
      <c r="A30" s="67" t="s">
        <v>167</v>
      </c>
      <c r="B30" s="52">
        <v>6</v>
      </c>
      <c r="C30" s="52">
        <v>6</v>
      </c>
      <c r="D30" s="70">
        <v>157</v>
      </c>
      <c r="E30" s="52">
        <f t="shared" si="3"/>
        <v>211.95</v>
      </c>
      <c r="F30" s="51">
        <f t="shared" si="4"/>
        <v>1.2716999999999998</v>
      </c>
      <c r="G30" s="62"/>
      <c r="H30" s="71"/>
      <c r="I30" s="71"/>
      <c r="J30" s="71"/>
      <c r="K30" s="71"/>
      <c r="L30" s="71"/>
    </row>
    <row r="31" spans="1:12" s="66" customFormat="1">
      <c r="A31" s="67" t="s">
        <v>168</v>
      </c>
      <c r="B31" s="52">
        <v>0.2</v>
      </c>
      <c r="C31" s="52">
        <v>0.2</v>
      </c>
      <c r="D31" s="70">
        <v>14</v>
      </c>
      <c r="E31" s="52">
        <f t="shared" si="3"/>
        <v>18.899999999999999</v>
      </c>
      <c r="F31" s="51">
        <f t="shared" si="4"/>
        <v>3.7799999999999999E-3</v>
      </c>
      <c r="G31" s="62"/>
      <c r="H31" s="71"/>
      <c r="I31" s="71"/>
      <c r="J31" s="71"/>
      <c r="K31" s="71"/>
      <c r="L31" s="71"/>
    </row>
    <row r="32" spans="1:12">
      <c r="A32" s="72" t="s">
        <v>143</v>
      </c>
      <c r="B32" s="376" t="s">
        <v>186</v>
      </c>
      <c r="C32" s="377"/>
      <c r="D32" s="52"/>
      <c r="E32" s="52"/>
      <c r="F32" s="51"/>
      <c r="G32" s="62">
        <v>10</v>
      </c>
      <c r="H32" s="41"/>
      <c r="I32" s="41"/>
      <c r="J32" s="41"/>
      <c r="K32" s="41"/>
      <c r="L32" s="41"/>
    </row>
    <row r="33" spans="1:12" ht="15.75" customHeight="1">
      <c r="A33" s="368" t="s">
        <v>83</v>
      </c>
      <c r="B33" s="369"/>
      <c r="C33" s="369"/>
      <c r="D33" s="369"/>
      <c r="E33" s="369"/>
      <c r="F33" s="369"/>
      <c r="G33" s="369"/>
      <c r="H33" s="369"/>
      <c r="I33" s="369"/>
      <c r="J33" s="369"/>
      <c r="K33" s="369"/>
      <c r="L33" s="370"/>
    </row>
    <row r="34" spans="1:12" ht="16.5">
      <c r="A34" s="77" t="s">
        <v>159</v>
      </c>
      <c r="B34" s="126">
        <v>108</v>
      </c>
      <c r="C34" s="126">
        <v>77.760000000000005</v>
      </c>
      <c r="D34" s="52">
        <v>45</v>
      </c>
      <c r="E34" s="52">
        <f>D34/100*35+D34</f>
        <v>60.75</v>
      </c>
      <c r="F34" s="51">
        <f>(B34*E34)/1000</f>
        <v>6.5609999999999999</v>
      </c>
      <c r="G34" s="51"/>
      <c r="H34" s="41"/>
      <c r="I34" s="41"/>
      <c r="J34" s="41"/>
      <c r="K34" s="41"/>
      <c r="L34" s="41"/>
    </row>
    <row r="35" spans="1:12" ht="16.5">
      <c r="A35" s="77" t="s">
        <v>162</v>
      </c>
      <c r="B35" s="126">
        <v>12.5</v>
      </c>
      <c r="C35" s="126">
        <v>10</v>
      </c>
      <c r="D35" s="52">
        <v>30</v>
      </c>
      <c r="E35" s="52">
        <f t="shared" ref="E35:E40" si="5">D35/100*35+D35</f>
        <v>40.5</v>
      </c>
      <c r="F35" s="51">
        <f t="shared" ref="F35:F41" si="6">(B35*E35)/1000</f>
        <v>0.50624999999999998</v>
      </c>
      <c r="G35" s="51"/>
      <c r="H35" s="41"/>
      <c r="I35" s="41"/>
      <c r="J35" s="41"/>
      <c r="K35" s="41"/>
      <c r="L35" s="41"/>
    </row>
    <row r="36" spans="1:12" ht="16.5">
      <c r="A36" s="77" t="s">
        <v>161</v>
      </c>
      <c r="B36" s="126">
        <v>6.25</v>
      </c>
      <c r="C36" s="126">
        <v>5.25</v>
      </c>
      <c r="D36" s="52">
        <v>24</v>
      </c>
      <c r="E36" s="52">
        <f t="shared" si="5"/>
        <v>32.4</v>
      </c>
      <c r="F36" s="51">
        <f t="shared" si="6"/>
        <v>0.20250000000000001</v>
      </c>
      <c r="G36" s="51"/>
      <c r="H36" s="41"/>
      <c r="I36" s="41"/>
      <c r="J36" s="41"/>
      <c r="K36" s="41"/>
      <c r="L36" s="41"/>
    </row>
    <row r="37" spans="1:12" ht="16.5">
      <c r="A37" s="77" t="s">
        <v>201</v>
      </c>
      <c r="B37" s="126">
        <v>3</v>
      </c>
      <c r="C37" s="126">
        <v>3</v>
      </c>
      <c r="D37" s="52">
        <v>157</v>
      </c>
      <c r="E37" s="52">
        <f t="shared" si="5"/>
        <v>211.95</v>
      </c>
      <c r="F37" s="51">
        <f>(B37*E37)/1000</f>
        <v>0.63584999999999992</v>
      </c>
      <c r="G37" s="51"/>
      <c r="H37" s="41"/>
      <c r="I37" s="41"/>
      <c r="J37" s="41"/>
      <c r="K37" s="41"/>
      <c r="L37" s="41"/>
    </row>
    <row r="38" spans="1:12" ht="16.5">
      <c r="A38" s="77" t="s">
        <v>202</v>
      </c>
      <c r="B38" s="126">
        <v>5</v>
      </c>
      <c r="C38" s="126">
        <v>5</v>
      </c>
      <c r="D38" s="52">
        <v>32</v>
      </c>
      <c r="E38" s="52">
        <f t="shared" si="5"/>
        <v>43.2</v>
      </c>
      <c r="F38" s="51">
        <f>(B38*E38)/1000</f>
        <v>0.216</v>
      </c>
      <c r="G38" s="51"/>
      <c r="H38" s="41"/>
      <c r="I38" s="41"/>
      <c r="J38" s="41"/>
      <c r="K38" s="41"/>
      <c r="L38" s="41"/>
    </row>
    <row r="39" spans="1:12" ht="16.5">
      <c r="A39" s="77" t="s">
        <v>203</v>
      </c>
      <c r="B39" s="126">
        <v>15</v>
      </c>
      <c r="C39" s="126">
        <v>14.25</v>
      </c>
      <c r="D39" s="52">
        <v>85</v>
      </c>
      <c r="E39" s="52">
        <f t="shared" si="5"/>
        <v>114.75</v>
      </c>
      <c r="F39" s="51">
        <f>(B39*E39)/1000</f>
        <v>1.7212499999999999</v>
      </c>
      <c r="G39" s="51"/>
      <c r="H39" s="41"/>
      <c r="I39" s="41"/>
      <c r="J39" s="41"/>
      <c r="K39" s="41"/>
      <c r="L39" s="41"/>
    </row>
    <row r="40" spans="1:12" ht="16.5">
      <c r="A40" s="77" t="s">
        <v>168</v>
      </c>
      <c r="B40" s="126">
        <v>0.25</v>
      </c>
      <c r="C40" s="126">
        <v>0.25</v>
      </c>
      <c r="D40" s="52">
        <v>17</v>
      </c>
      <c r="E40" s="52">
        <f t="shared" si="5"/>
        <v>22.95</v>
      </c>
      <c r="F40" s="51">
        <f>(B40*E40)/1000</f>
        <v>5.7374999999999995E-3</v>
      </c>
      <c r="G40" s="51"/>
      <c r="H40" s="41"/>
      <c r="I40" s="41"/>
      <c r="J40" s="41"/>
      <c r="K40" s="41"/>
      <c r="L40" s="41"/>
    </row>
    <row r="41" spans="1:12" ht="16.5">
      <c r="A41" s="77" t="s">
        <v>173</v>
      </c>
      <c r="B41" s="126">
        <v>150</v>
      </c>
      <c r="C41" s="126">
        <v>150</v>
      </c>
      <c r="D41" s="52"/>
      <c r="E41" s="52"/>
      <c r="F41" s="51">
        <f t="shared" si="6"/>
        <v>0</v>
      </c>
      <c r="G41" s="51"/>
      <c r="H41" s="41"/>
      <c r="I41" s="41"/>
      <c r="J41" s="41"/>
      <c r="K41" s="41"/>
      <c r="L41" s="41"/>
    </row>
    <row r="42" spans="1:12">
      <c r="A42" s="79" t="s">
        <v>143</v>
      </c>
      <c r="B42" s="403" t="s">
        <v>185</v>
      </c>
      <c r="C42" s="403"/>
      <c r="D42" s="52"/>
      <c r="E42" s="52"/>
      <c r="F42" s="51"/>
      <c r="G42" s="62">
        <v>15</v>
      </c>
      <c r="H42" s="41"/>
      <c r="I42" s="41"/>
      <c r="J42" s="41"/>
      <c r="K42" s="41"/>
      <c r="L42" s="41"/>
    </row>
    <row r="43" spans="1:12">
      <c r="A43" s="368" t="s">
        <v>84</v>
      </c>
      <c r="B43" s="369"/>
      <c r="C43" s="369"/>
      <c r="D43" s="369"/>
      <c r="E43" s="369"/>
      <c r="F43" s="369"/>
      <c r="G43" s="369"/>
      <c r="H43" s="369"/>
      <c r="I43" s="369"/>
      <c r="J43" s="369"/>
      <c r="K43" s="369"/>
      <c r="L43" s="370"/>
    </row>
    <row r="44" spans="1:12">
      <c r="A44" s="67" t="s">
        <v>165</v>
      </c>
      <c r="B44" s="52">
        <v>237.3</v>
      </c>
      <c r="C44" s="52">
        <v>189.84</v>
      </c>
      <c r="D44" s="68">
        <v>30</v>
      </c>
      <c r="E44" s="52">
        <f>D44/100*30+D44</f>
        <v>39</v>
      </c>
      <c r="F44" s="51">
        <f>(B44*E44)/1000</f>
        <v>9.2547000000000015</v>
      </c>
      <c r="G44" s="51"/>
      <c r="H44" s="41"/>
      <c r="I44" s="41"/>
      <c r="J44" s="41"/>
      <c r="K44" s="41"/>
      <c r="L44" s="41"/>
    </row>
    <row r="45" spans="1:12">
      <c r="A45" s="67" t="s">
        <v>161</v>
      </c>
      <c r="B45" s="52">
        <v>13.6</v>
      </c>
      <c r="C45" s="52">
        <v>11.42</v>
      </c>
      <c r="D45" s="68">
        <v>24</v>
      </c>
      <c r="E45" s="52">
        <f t="shared" ref="E45:E50" si="7">D45/100*30+D45</f>
        <v>31.2</v>
      </c>
      <c r="F45" s="51">
        <f t="shared" ref="F45:F50" si="8">(B45*E45)/1000</f>
        <v>0.42431999999999997</v>
      </c>
      <c r="G45" s="51"/>
      <c r="H45" s="41"/>
      <c r="I45" s="41"/>
      <c r="J45" s="41"/>
      <c r="K45" s="41"/>
      <c r="L45" s="41"/>
    </row>
    <row r="46" spans="1:12">
      <c r="A46" s="67" t="s">
        <v>162</v>
      </c>
      <c r="B46" s="52">
        <v>9</v>
      </c>
      <c r="C46" s="52">
        <v>7.2</v>
      </c>
      <c r="D46" s="68">
        <v>30</v>
      </c>
      <c r="E46" s="52">
        <f t="shared" si="7"/>
        <v>39</v>
      </c>
      <c r="F46" s="51">
        <f t="shared" si="8"/>
        <v>0.35099999999999998</v>
      </c>
      <c r="G46" s="51"/>
      <c r="H46" s="41"/>
      <c r="I46" s="41"/>
      <c r="J46" s="41"/>
      <c r="K46" s="41"/>
      <c r="L46" s="41"/>
    </row>
    <row r="47" spans="1:12">
      <c r="A47" s="67" t="s">
        <v>193</v>
      </c>
      <c r="B47" s="52">
        <v>16</v>
      </c>
      <c r="C47" s="52">
        <v>16</v>
      </c>
      <c r="D47" s="68">
        <v>144</v>
      </c>
      <c r="E47" s="52">
        <f t="shared" si="7"/>
        <v>187.2</v>
      </c>
      <c r="F47" s="51">
        <f t="shared" si="8"/>
        <v>2.9951999999999996</v>
      </c>
      <c r="G47" s="51"/>
      <c r="H47" s="41"/>
      <c r="I47" s="41"/>
      <c r="J47" s="41"/>
      <c r="K47" s="41"/>
      <c r="L47" s="41"/>
    </row>
    <row r="48" spans="1:12">
      <c r="A48" s="67" t="s">
        <v>204</v>
      </c>
      <c r="B48" s="52">
        <v>2.4</v>
      </c>
      <c r="C48" s="52">
        <v>2.4</v>
      </c>
      <c r="D48" s="68">
        <v>37</v>
      </c>
      <c r="E48" s="52">
        <f t="shared" si="7"/>
        <v>48.1</v>
      </c>
      <c r="F48" s="51">
        <f t="shared" si="8"/>
        <v>0.11544</v>
      </c>
      <c r="G48" s="51"/>
      <c r="H48" s="41"/>
      <c r="I48" s="41"/>
      <c r="J48" s="41"/>
      <c r="K48" s="41"/>
      <c r="L48" s="41"/>
    </row>
    <row r="49" spans="1:12">
      <c r="A49" s="67" t="s">
        <v>141</v>
      </c>
      <c r="B49" s="52">
        <v>6</v>
      </c>
      <c r="C49" s="52">
        <v>6</v>
      </c>
      <c r="D49" s="68">
        <v>55</v>
      </c>
      <c r="E49" s="52">
        <f t="shared" si="7"/>
        <v>71.5</v>
      </c>
      <c r="F49" s="51">
        <f t="shared" si="8"/>
        <v>0.42899999999999999</v>
      </c>
      <c r="G49" s="51"/>
      <c r="H49" s="41"/>
      <c r="I49" s="41"/>
      <c r="J49" s="41"/>
      <c r="K49" s="41"/>
      <c r="L49" s="41"/>
    </row>
    <row r="50" spans="1:12">
      <c r="A50" s="67" t="s">
        <v>157</v>
      </c>
      <c r="B50" s="52">
        <v>7</v>
      </c>
      <c r="C50" s="52">
        <v>7</v>
      </c>
      <c r="D50" s="68">
        <v>157</v>
      </c>
      <c r="E50" s="52">
        <f t="shared" si="7"/>
        <v>204.1</v>
      </c>
      <c r="F50" s="51">
        <f t="shared" si="8"/>
        <v>1.4287000000000001</v>
      </c>
      <c r="G50" s="51"/>
      <c r="H50" s="41"/>
      <c r="I50" s="41"/>
      <c r="J50" s="41"/>
      <c r="K50" s="41"/>
      <c r="L50" s="41"/>
    </row>
    <row r="51" spans="1:12">
      <c r="A51" s="67" t="s">
        <v>168</v>
      </c>
      <c r="B51" s="52">
        <v>0.7</v>
      </c>
      <c r="C51" s="52">
        <v>0.7</v>
      </c>
      <c r="D51" s="68">
        <v>17</v>
      </c>
      <c r="E51" s="52">
        <f>D51/100*30+D51</f>
        <v>22.1</v>
      </c>
      <c r="F51" s="51">
        <f t="shared" ref="F51:F61" si="9">(B51*E51)/1000</f>
        <v>1.5470000000000001E-2</v>
      </c>
      <c r="G51" s="51"/>
      <c r="H51" s="41"/>
      <c r="I51" s="41"/>
      <c r="J51" s="41"/>
      <c r="K51" s="41"/>
      <c r="L51" s="41"/>
    </row>
    <row r="52" spans="1:12">
      <c r="A52" s="72" t="s">
        <v>143</v>
      </c>
      <c r="B52" s="376" t="s">
        <v>205</v>
      </c>
      <c r="C52" s="377"/>
      <c r="D52" s="73"/>
      <c r="E52" s="73"/>
      <c r="F52" s="74"/>
      <c r="G52" s="74">
        <v>15</v>
      </c>
      <c r="H52" s="76"/>
      <c r="I52" s="76"/>
      <c r="J52" s="76"/>
      <c r="K52" s="76"/>
      <c r="L52" s="76"/>
    </row>
    <row r="53" spans="1:12">
      <c r="A53" s="378" t="s">
        <v>88</v>
      </c>
      <c r="B53" s="379"/>
      <c r="C53" s="379"/>
      <c r="D53" s="379"/>
      <c r="E53" s="379"/>
      <c r="F53" s="379"/>
      <c r="G53" s="379"/>
      <c r="H53" s="379"/>
      <c r="I53" s="379"/>
      <c r="J53" s="379"/>
      <c r="K53" s="379"/>
      <c r="L53" s="380"/>
    </row>
    <row r="54" spans="1:12">
      <c r="A54" s="148" t="s">
        <v>193</v>
      </c>
      <c r="B54" s="149">
        <v>5</v>
      </c>
      <c r="C54" s="149">
        <v>5</v>
      </c>
      <c r="D54" s="150">
        <v>144</v>
      </c>
      <c r="E54" s="52">
        <f t="shared" ref="E54:E61" si="10">D54/100*30+D54</f>
        <v>187.2</v>
      </c>
      <c r="F54" s="51">
        <f t="shared" si="9"/>
        <v>0.93600000000000005</v>
      </c>
      <c r="G54" s="51"/>
      <c r="H54" s="41"/>
      <c r="I54" s="41"/>
      <c r="J54" s="41"/>
      <c r="K54" s="41"/>
      <c r="L54" s="41"/>
    </row>
    <row r="55" spans="1:12">
      <c r="A55" s="148" t="s">
        <v>158</v>
      </c>
      <c r="B55" s="149">
        <v>0.9</v>
      </c>
      <c r="C55" s="149">
        <v>0.9</v>
      </c>
      <c r="D55" s="150">
        <v>17</v>
      </c>
      <c r="E55" s="52">
        <f t="shared" si="10"/>
        <v>22.1</v>
      </c>
      <c r="F55" s="51">
        <f t="shared" si="9"/>
        <v>1.9890000000000001E-2</v>
      </c>
      <c r="G55" s="51"/>
      <c r="H55" s="41"/>
      <c r="I55" s="41"/>
      <c r="J55" s="41"/>
      <c r="K55" s="41"/>
      <c r="L55" s="41"/>
    </row>
    <row r="56" spans="1:12">
      <c r="A56" s="148" t="s">
        <v>233</v>
      </c>
      <c r="B56" s="149">
        <v>3</v>
      </c>
      <c r="C56" s="149">
        <v>3</v>
      </c>
      <c r="D56" s="150">
        <v>102.5</v>
      </c>
      <c r="E56" s="52">
        <f t="shared" si="10"/>
        <v>133.25</v>
      </c>
      <c r="F56" s="51">
        <f t="shared" si="9"/>
        <v>0.39974999999999999</v>
      </c>
      <c r="G56" s="51"/>
      <c r="H56" s="41"/>
      <c r="I56" s="41"/>
      <c r="J56" s="41"/>
      <c r="K56" s="41"/>
      <c r="L56" s="41"/>
    </row>
    <row r="57" spans="1:12">
      <c r="A57" s="148" t="s">
        <v>162</v>
      </c>
      <c r="B57" s="149">
        <v>8</v>
      </c>
      <c r="C57" s="149">
        <v>6.4</v>
      </c>
      <c r="D57" s="150">
        <v>30</v>
      </c>
      <c r="E57" s="52">
        <f t="shared" si="10"/>
        <v>39</v>
      </c>
      <c r="F57" s="51">
        <f t="shared" si="9"/>
        <v>0.312</v>
      </c>
      <c r="G57" s="51"/>
      <c r="H57" s="41"/>
      <c r="I57" s="41"/>
      <c r="J57" s="41"/>
      <c r="K57" s="41"/>
      <c r="L57" s="41"/>
    </row>
    <row r="58" spans="1:12">
      <c r="A58" s="148" t="s">
        <v>161</v>
      </c>
      <c r="B58" s="149">
        <v>11.2</v>
      </c>
      <c r="C58" s="149">
        <v>9.41</v>
      </c>
      <c r="D58" s="150">
        <v>24</v>
      </c>
      <c r="E58" s="52">
        <f t="shared" si="10"/>
        <v>31.2</v>
      </c>
      <c r="F58" s="51">
        <f t="shared" si="9"/>
        <v>0.34943999999999997</v>
      </c>
      <c r="G58" s="51"/>
      <c r="H58" s="41"/>
      <c r="I58" s="41"/>
      <c r="J58" s="41"/>
      <c r="K58" s="41"/>
      <c r="L58" s="41"/>
    </row>
    <row r="59" spans="1:12">
      <c r="A59" s="148" t="s">
        <v>142</v>
      </c>
      <c r="B59" s="149">
        <v>3</v>
      </c>
      <c r="C59" s="149">
        <v>3</v>
      </c>
      <c r="D59" s="150">
        <v>395.5</v>
      </c>
      <c r="E59" s="52">
        <f t="shared" si="10"/>
        <v>514.15</v>
      </c>
      <c r="F59" s="51">
        <f t="shared" si="9"/>
        <v>1.5424499999999999</v>
      </c>
      <c r="G59" s="51"/>
      <c r="H59" s="41"/>
      <c r="I59" s="41"/>
      <c r="J59" s="41"/>
      <c r="K59" s="41"/>
      <c r="L59" s="41"/>
    </row>
    <row r="60" spans="1:12">
      <c r="A60" s="148" t="s">
        <v>192</v>
      </c>
      <c r="B60" s="149">
        <v>1</v>
      </c>
      <c r="C60" s="149">
        <v>1</v>
      </c>
      <c r="D60" s="150">
        <v>34</v>
      </c>
      <c r="E60" s="52">
        <f t="shared" si="10"/>
        <v>44.2</v>
      </c>
      <c r="F60" s="51">
        <f t="shared" si="9"/>
        <v>4.4200000000000003E-2</v>
      </c>
      <c r="G60" s="51"/>
      <c r="H60" s="41"/>
      <c r="I60" s="41"/>
      <c r="J60" s="41"/>
      <c r="K60" s="41"/>
      <c r="L60" s="41"/>
    </row>
    <row r="61" spans="1:12">
      <c r="A61" s="148" t="s">
        <v>234</v>
      </c>
      <c r="B61" s="149">
        <v>123.4</v>
      </c>
      <c r="C61" s="149">
        <v>111.06</v>
      </c>
      <c r="D61" s="150">
        <v>184</v>
      </c>
      <c r="E61" s="52">
        <f t="shared" si="10"/>
        <v>239.2</v>
      </c>
      <c r="F61" s="51">
        <f t="shared" si="9"/>
        <v>29.51728</v>
      </c>
      <c r="G61" s="51"/>
      <c r="H61" s="41"/>
      <c r="I61" s="41"/>
      <c r="J61" s="41"/>
      <c r="K61" s="41"/>
      <c r="L61" s="41"/>
    </row>
    <row r="62" spans="1:12" ht="15" customHeight="1">
      <c r="A62" s="72" t="s">
        <v>143</v>
      </c>
      <c r="B62" s="376">
        <v>100</v>
      </c>
      <c r="C62" s="377"/>
      <c r="D62" s="73"/>
      <c r="E62" s="73"/>
      <c r="F62" s="74"/>
      <c r="G62" s="75">
        <v>35</v>
      </c>
      <c r="H62" s="76"/>
      <c r="I62" s="76"/>
      <c r="J62" s="76"/>
      <c r="K62" s="76"/>
      <c r="L62" s="76"/>
    </row>
    <row r="63" spans="1:12">
      <c r="A63" s="368" t="s">
        <v>23</v>
      </c>
      <c r="B63" s="369"/>
      <c r="C63" s="369"/>
      <c r="D63" s="369"/>
      <c r="E63" s="369"/>
      <c r="F63" s="369"/>
      <c r="G63" s="369"/>
      <c r="H63" s="369"/>
      <c r="I63" s="369"/>
      <c r="J63" s="369"/>
      <c r="K63" s="369"/>
      <c r="L63" s="370"/>
    </row>
    <row r="64" spans="1:12">
      <c r="A64" s="78" t="s">
        <v>176</v>
      </c>
      <c r="B64" s="47">
        <v>25</v>
      </c>
      <c r="C64" s="47">
        <v>25</v>
      </c>
      <c r="D64" s="52">
        <v>97</v>
      </c>
      <c r="E64" s="52">
        <f>D64/100*30+D64</f>
        <v>126.1</v>
      </c>
      <c r="F64" s="51">
        <f>(B64*E64)/1000</f>
        <v>3.1524999999999999</v>
      </c>
      <c r="G64" s="51"/>
      <c r="H64" s="41"/>
      <c r="I64" s="41"/>
      <c r="J64" s="41"/>
      <c r="K64" s="41"/>
      <c r="L64" s="41"/>
    </row>
    <row r="65" spans="1:12">
      <c r="A65" s="78" t="s">
        <v>147</v>
      </c>
      <c r="B65" s="47">
        <v>15</v>
      </c>
      <c r="C65" s="47">
        <v>15</v>
      </c>
      <c r="D65" s="52">
        <v>55</v>
      </c>
      <c r="E65" s="52">
        <f>D65/100*30+D65</f>
        <v>71.5</v>
      </c>
      <c r="F65" s="51">
        <f>(B65*E65)/1000</f>
        <v>1.0725</v>
      </c>
      <c r="G65" s="51"/>
      <c r="H65" s="41"/>
      <c r="I65" s="41"/>
      <c r="J65" s="41"/>
      <c r="K65" s="41"/>
      <c r="L65" s="41"/>
    </row>
    <row r="66" spans="1:12">
      <c r="A66" s="79" t="s">
        <v>143</v>
      </c>
      <c r="B66" s="381">
        <v>200</v>
      </c>
      <c r="C66" s="382"/>
      <c r="D66" s="52"/>
      <c r="E66" s="52"/>
      <c r="F66" s="51"/>
      <c r="G66" s="62">
        <v>5</v>
      </c>
      <c r="H66" s="41"/>
      <c r="I66" s="41"/>
      <c r="J66" s="41"/>
      <c r="K66" s="41"/>
      <c r="L66" s="41"/>
    </row>
    <row r="67" spans="1:12">
      <c r="A67" s="53" t="s">
        <v>163</v>
      </c>
      <c r="B67" s="80">
        <v>80</v>
      </c>
      <c r="C67" s="80">
        <v>80</v>
      </c>
      <c r="D67" s="383"/>
      <c r="E67" s="384"/>
      <c r="F67" s="384"/>
      <c r="G67" s="385"/>
      <c r="H67" s="41"/>
      <c r="I67" s="41"/>
      <c r="J67" s="41"/>
      <c r="K67" s="41"/>
      <c r="L67" s="81"/>
    </row>
    <row r="68" spans="1:12">
      <c r="A68" s="46" t="s">
        <v>163</v>
      </c>
      <c r="B68" s="47">
        <v>30</v>
      </c>
      <c r="C68" s="47">
        <v>30</v>
      </c>
      <c r="D68" s="52">
        <v>40</v>
      </c>
      <c r="E68" s="52">
        <f>D68/100*30+D68</f>
        <v>52</v>
      </c>
      <c r="F68" s="51">
        <v>1.5</v>
      </c>
      <c r="G68" s="51"/>
      <c r="H68" s="41"/>
      <c r="I68" s="41"/>
      <c r="J68" s="41"/>
      <c r="K68" s="41"/>
      <c r="L68" s="81"/>
    </row>
    <row r="69" spans="1:12">
      <c r="A69" s="53" t="s">
        <v>164</v>
      </c>
      <c r="B69" s="80">
        <v>30</v>
      </c>
      <c r="C69" s="80">
        <v>30</v>
      </c>
      <c r="D69" s="383"/>
      <c r="E69" s="384"/>
      <c r="F69" s="384"/>
      <c r="G69" s="385"/>
      <c r="H69" s="41"/>
      <c r="I69" s="41"/>
      <c r="J69" s="41"/>
      <c r="K69" s="41"/>
      <c r="L69" s="81"/>
    </row>
    <row r="70" spans="1:12">
      <c r="A70" s="53" t="s">
        <v>164</v>
      </c>
      <c r="B70" s="80">
        <v>30</v>
      </c>
      <c r="C70" s="80">
        <v>30</v>
      </c>
      <c r="D70" s="52">
        <v>44</v>
      </c>
      <c r="E70" s="52">
        <f>D70/100*30+D70</f>
        <v>57.2</v>
      </c>
      <c r="F70" s="51">
        <v>1.5</v>
      </c>
      <c r="G70" s="62"/>
      <c r="H70" s="41"/>
      <c r="I70" s="41"/>
      <c r="J70" s="41"/>
      <c r="K70" s="41"/>
      <c r="L70" s="81"/>
    </row>
    <row r="71" spans="1:12" ht="15" customHeight="1">
      <c r="A71" s="383" t="s">
        <v>133</v>
      </c>
      <c r="B71" s="384"/>
      <c r="C71" s="384"/>
      <c r="D71" s="385"/>
      <c r="E71" s="68"/>
      <c r="F71" s="51"/>
      <c r="G71" s="82">
        <f>G32+G42+G52+G62+G66+F68+F70</f>
        <v>83</v>
      </c>
      <c r="H71" s="41"/>
      <c r="I71" s="41"/>
      <c r="J71" s="41"/>
      <c r="K71" s="41"/>
      <c r="L71" s="41"/>
    </row>
    <row r="72" spans="1:12">
      <c r="A72" s="42"/>
      <c r="B72" s="42"/>
      <c r="C72" s="83"/>
      <c r="E72" s="43"/>
      <c r="F72" s="42"/>
      <c r="G72" s="42"/>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A494" s="42"/>
      <c r="B494" s="42"/>
      <c r="C494" s="83"/>
    </row>
    <row r="495" spans="1:3">
      <c r="A495" s="42"/>
      <c r="B495" s="42"/>
      <c r="C495" s="83"/>
    </row>
    <row r="496" spans="1:3">
      <c r="A496" s="42"/>
      <c r="B496" s="42"/>
      <c r="C496" s="83"/>
    </row>
    <row r="497" spans="1:3">
      <c r="A497" s="42"/>
      <c r="B497" s="42"/>
      <c r="C497" s="83"/>
    </row>
    <row r="498" spans="1:3">
      <c r="A498" s="42"/>
      <c r="B498" s="42"/>
      <c r="C498" s="83"/>
    </row>
    <row r="499" spans="1:3">
      <c r="C499" s="83"/>
    </row>
    <row r="500" spans="1:3">
      <c r="C500" s="83"/>
    </row>
    <row r="501" spans="1:3">
      <c r="C501" s="83"/>
    </row>
    <row r="502" spans="1:3">
      <c r="C502" s="83"/>
    </row>
    <row r="503" spans="1:3">
      <c r="C503" s="83"/>
    </row>
    <row r="504" spans="1:3">
      <c r="C504" s="83"/>
    </row>
    <row r="505" spans="1:3">
      <c r="C505" s="83"/>
    </row>
    <row r="506" spans="1:3">
      <c r="C506" s="83"/>
    </row>
    <row r="507" spans="1:3">
      <c r="C507" s="83"/>
    </row>
    <row r="508" spans="1:3">
      <c r="C508" s="83"/>
    </row>
    <row r="509" spans="1:3">
      <c r="C509" s="83"/>
    </row>
    <row r="510" spans="1:3">
      <c r="C510" s="83"/>
    </row>
    <row r="511" spans="1:3">
      <c r="C511" s="83"/>
    </row>
    <row r="512" spans="1: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row r="7845" spans="3:3">
      <c r="C7845" s="83"/>
    </row>
    <row r="7846" spans="3:3">
      <c r="C7846" s="83"/>
    </row>
    <row r="7847" spans="3:3">
      <c r="C7847" s="83"/>
    </row>
    <row r="7848" spans="3:3">
      <c r="C7848" s="83"/>
    </row>
    <row r="7849" spans="3:3">
      <c r="C7849" s="83"/>
    </row>
  </sheetData>
  <mergeCells count="32">
    <mergeCell ref="A53:L53"/>
    <mergeCell ref="A1:I1"/>
    <mergeCell ref="D69:G69"/>
    <mergeCell ref="A23:D23"/>
    <mergeCell ref="C13:F13"/>
    <mergeCell ref="A63:L63"/>
    <mergeCell ref="A21:L21"/>
    <mergeCell ref="J1:L1"/>
    <mergeCell ref="B42:C42"/>
    <mergeCell ref="A4:L4"/>
    <mergeCell ref="A24:L24"/>
    <mergeCell ref="A14:L14"/>
    <mergeCell ref="A5:L5"/>
    <mergeCell ref="B2:B3"/>
    <mergeCell ref="D67:G67"/>
    <mergeCell ref="G2:G3"/>
    <mergeCell ref="A71:D71"/>
    <mergeCell ref="B66:C66"/>
    <mergeCell ref="E2:E3"/>
    <mergeCell ref="C18:F18"/>
    <mergeCell ref="A2:A3"/>
    <mergeCell ref="F2:F3"/>
    <mergeCell ref="B62:C62"/>
    <mergeCell ref="D2:D3"/>
    <mergeCell ref="B52:C52"/>
    <mergeCell ref="B32:C32"/>
    <mergeCell ref="C2:C3"/>
    <mergeCell ref="A43:L43"/>
    <mergeCell ref="H2:L2"/>
    <mergeCell ref="A19:L19"/>
    <mergeCell ref="A33:L33"/>
    <mergeCell ref="A25:L25"/>
  </mergeCells>
  <pageMargins left="0" right="0" top="0" bottom="0" header="0.31496062992125984" footer="0.31496062992125984"/>
  <pageSetup paperSize="9" fitToWidth="0" fitToHeight="0" orientation="landscape"/>
</worksheet>
</file>

<file path=xl/worksheets/sheet7.xml><?xml version="1.0" encoding="utf-8"?>
<worksheet xmlns="http://schemas.openxmlformats.org/spreadsheetml/2006/main" xmlns:r="http://schemas.openxmlformats.org/officeDocument/2006/relationships">
  <dimension ref="A1:J44"/>
  <sheetViews>
    <sheetView topLeftCell="A34" workbookViewId="0">
      <selection activeCell="A34" sqref="A1:XFD1048576"/>
    </sheetView>
  </sheetViews>
  <sheetFormatPr defaultColWidth="9.140625" defaultRowHeight="16.5"/>
  <cols>
    <col min="1" max="1" width="30" style="3" customWidth="1"/>
    <col min="2" max="2" width="8.42578125" style="2" customWidth="1"/>
    <col min="3" max="3" width="9.140625" style="2"/>
    <col min="4" max="4" width="10.140625" style="2" customWidth="1"/>
    <col min="5" max="5" width="9.7109375" style="2" customWidth="1"/>
    <col min="6" max="6" width="11.140625" style="2" customWidth="1"/>
    <col min="7" max="7" width="9.140625" style="2"/>
    <col min="8" max="8" width="40.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02" t="s">
        <v>126</v>
      </c>
      <c r="B2" s="402"/>
      <c r="C2" s="402"/>
      <c r="D2" s="402"/>
      <c r="E2" s="402"/>
      <c r="F2" s="402"/>
      <c r="G2" s="402"/>
      <c r="H2" s="402"/>
      <c r="I2" s="402"/>
    </row>
    <row r="3" spans="1:10" ht="25.5" customHeight="1">
      <c r="A3" s="132"/>
      <c r="B3" s="7"/>
      <c r="C3" s="365" t="s">
        <v>0</v>
      </c>
      <c r="D3" s="365"/>
      <c r="E3" s="365"/>
      <c r="F3" s="365"/>
      <c r="G3" s="365"/>
      <c r="H3" s="6"/>
      <c r="I3" s="6"/>
    </row>
    <row r="4" spans="1:10">
      <c r="A4" s="364" t="s">
        <v>1</v>
      </c>
      <c r="B4" s="363" t="s">
        <v>2</v>
      </c>
      <c r="C4" s="363" t="s">
        <v>3</v>
      </c>
      <c r="D4" s="364" t="s">
        <v>4</v>
      </c>
      <c r="E4" s="364" t="s">
        <v>5</v>
      </c>
      <c r="F4" s="362" t="s">
        <v>6</v>
      </c>
      <c r="G4" s="364" t="s">
        <v>7</v>
      </c>
      <c r="H4" s="362" t="s">
        <v>8</v>
      </c>
      <c r="I4" s="362" t="s">
        <v>9</v>
      </c>
    </row>
    <row r="5" spans="1:10">
      <c r="A5" s="364"/>
      <c r="B5" s="363"/>
      <c r="C5" s="363"/>
      <c r="D5" s="364"/>
      <c r="E5" s="364"/>
      <c r="F5" s="362"/>
      <c r="G5" s="364"/>
      <c r="H5" s="362"/>
      <c r="I5" s="362"/>
    </row>
    <row r="6" spans="1:10">
      <c r="A6" s="364"/>
      <c r="B6" s="9" t="s">
        <v>10</v>
      </c>
      <c r="C6" s="363"/>
      <c r="D6" s="10" t="s">
        <v>10</v>
      </c>
      <c r="E6" s="10" t="s">
        <v>10</v>
      </c>
      <c r="F6" s="11" t="s">
        <v>10</v>
      </c>
      <c r="G6" s="10" t="s">
        <v>11</v>
      </c>
      <c r="H6" s="362"/>
      <c r="I6" s="362"/>
    </row>
    <row r="7" spans="1:10" s="12" customFormat="1" ht="21.75" customHeight="1">
      <c r="A7" s="151" t="s">
        <v>59</v>
      </c>
      <c r="B7" s="18">
        <v>150</v>
      </c>
      <c r="C7" s="15">
        <v>19.579999999999998</v>
      </c>
      <c r="D7" s="15">
        <v>3.1</v>
      </c>
      <c r="E7" s="15">
        <v>6</v>
      </c>
      <c r="F7" s="15">
        <v>19.7</v>
      </c>
      <c r="G7" s="15">
        <v>145.80000000000001</v>
      </c>
      <c r="H7" s="18" t="s">
        <v>12</v>
      </c>
      <c r="I7" s="18" t="s">
        <v>60</v>
      </c>
      <c r="J7" s="133" t="s">
        <v>35</v>
      </c>
    </row>
    <row r="8" spans="1:10" s="2" customFormat="1" ht="31.5" customHeight="1">
      <c r="A8" s="152" t="s">
        <v>61</v>
      </c>
      <c r="B8" s="18">
        <v>120</v>
      </c>
      <c r="C8" s="15">
        <v>39.020000000000003</v>
      </c>
      <c r="D8" s="15">
        <v>12.38</v>
      </c>
      <c r="E8" s="15">
        <v>6.7</v>
      </c>
      <c r="F8" s="15">
        <v>5.68</v>
      </c>
      <c r="G8" s="15">
        <v>132.87</v>
      </c>
      <c r="H8" s="18" t="s">
        <v>12</v>
      </c>
      <c r="I8" s="18" t="s">
        <v>62</v>
      </c>
      <c r="J8" s="2" t="s">
        <v>35</v>
      </c>
    </row>
    <row r="9" spans="1:10" ht="31.5" customHeight="1">
      <c r="A9" s="152" t="s">
        <v>63</v>
      </c>
      <c r="B9" s="18">
        <v>200</v>
      </c>
      <c r="C9" s="15">
        <v>4.2300000000000004</v>
      </c>
      <c r="D9" s="15">
        <v>0.3</v>
      </c>
      <c r="E9" s="15">
        <v>0</v>
      </c>
      <c r="F9" s="15">
        <v>6.7</v>
      </c>
      <c r="G9" s="15">
        <v>27.9</v>
      </c>
      <c r="H9" s="18" t="s">
        <v>12</v>
      </c>
      <c r="I9" s="18" t="s">
        <v>64</v>
      </c>
      <c r="J9" s="85" t="s">
        <v>35</v>
      </c>
    </row>
    <row r="10" spans="1:10" ht="23.25" customHeight="1">
      <c r="A10" s="151" t="s">
        <v>16</v>
      </c>
      <c r="B10" s="18">
        <v>60</v>
      </c>
      <c r="C10" s="15">
        <v>4.7</v>
      </c>
      <c r="D10" s="15">
        <v>2.8</v>
      </c>
      <c r="E10" s="15">
        <v>0.8</v>
      </c>
      <c r="F10" s="15">
        <v>20</v>
      </c>
      <c r="G10" s="15">
        <v>105.6</v>
      </c>
      <c r="H10" s="18" t="s">
        <v>17</v>
      </c>
      <c r="I10" s="18">
        <v>125</v>
      </c>
      <c r="J10" s="85" t="s">
        <v>35</v>
      </c>
    </row>
    <row r="11" spans="1:10" s="8" customFormat="1" ht="46.5" customHeight="1">
      <c r="A11" s="153" t="s">
        <v>51</v>
      </c>
      <c r="B11" s="18">
        <v>60</v>
      </c>
      <c r="C11" s="15">
        <v>5.49</v>
      </c>
      <c r="D11" s="15">
        <v>0.6</v>
      </c>
      <c r="E11" s="15">
        <v>3.1</v>
      </c>
      <c r="F11" s="15">
        <v>1.8</v>
      </c>
      <c r="G11" s="15">
        <v>37.6</v>
      </c>
      <c r="H11" s="18" t="s">
        <v>12</v>
      </c>
      <c r="I11" s="18" t="s">
        <v>22</v>
      </c>
    </row>
    <row r="12" spans="1:10" ht="18" customHeight="1">
      <c r="A12" s="137" t="s">
        <v>18</v>
      </c>
      <c r="B12" s="26"/>
      <c r="C12" s="26">
        <f>SUM(C7:C11)</f>
        <v>73.02</v>
      </c>
      <c r="D12" s="26">
        <f>SUM(D7:D11)</f>
        <v>19.180000000000003</v>
      </c>
      <c r="E12" s="26">
        <f>SUM(E7:E11)</f>
        <v>16.600000000000001</v>
      </c>
      <c r="F12" s="26">
        <f>SUM(F7:F11)</f>
        <v>53.879999999999995</v>
      </c>
      <c r="G12" s="26">
        <f>SUM(G7:G11)</f>
        <v>449.77</v>
      </c>
      <c r="H12" s="10"/>
      <c r="I12" s="10"/>
    </row>
    <row r="13" spans="1:10" ht="21" customHeight="1">
      <c r="A13" s="400" t="s">
        <v>19</v>
      </c>
      <c r="B13" s="360"/>
      <c r="C13" s="360"/>
      <c r="D13" s="360"/>
      <c r="E13" s="360"/>
      <c r="F13" s="360"/>
      <c r="G13" s="360"/>
      <c r="H13" s="360"/>
      <c r="I13" s="401"/>
    </row>
    <row r="14" spans="1:10" s="8" customFormat="1" ht="45" customHeight="1">
      <c r="A14" s="118" t="s">
        <v>67</v>
      </c>
      <c r="B14" s="18">
        <v>60</v>
      </c>
      <c r="C14" s="15">
        <v>5</v>
      </c>
      <c r="D14" s="15">
        <v>1.25</v>
      </c>
      <c r="E14" s="15">
        <v>4.3</v>
      </c>
      <c r="F14" s="15">
        <v>7.1</v>
      </c>
      <c r="G14" s="15">
        <v>80.599999999999994</v>
      </c>
      <c r="H14" s="34" t="s">
        <v>76</v>
      </c>
      <c r="I14" s="18" t="s">
        <v>68</v>
      </c>
      <c r="J14" s="2" t="s">
        <v>69</v>
      </c>
    </row>
    <row r="15" spans="1:10" ht="30.75" customHeight="1">
      <c r="A15" s="154" t="s">
        <v>70</v>
      </c>
      <c r="B15" s="18">
        <v>250</v>
      </c>
      <c r="C15" s="15">
        <v>15</v>
      </c>
      <c r="D15" s="15">
        <v>4.57</v>
      </c>
      <c r="E15" s="15">
        <v>3.94</v>
      </c>
      <c r="F15" s="15">
        <v>18.12</v>
      </c>
      <c r="G15" s="15">
        <v>126.2</v>
      </c>
      <c r="H15" s="34" t="s">
        <v>71</v>
      </c>
      <c r="I15" s="18">
        <v>208</v>
      </c>
    </row>
    <row r="16" spans="1:10" ht="21" customHeight="1">
      <c r="A16" s="135" t="s">
        <v>213</v>
      </c>
      <c r="B16" s="18">
        <v>150</v>
      </c>
      <c r="C16" s="15">
        <v>10</v>
      </c>
      <c r="D16" s="15">
        <v>2.5</v>
      </c>
      <c r="E16" s="15">
        <v>4</v>
      </c>
      <c r="F16" s="15">
        <v>19.8</v>
      </c>
      <c r="G16" s="15">
        <v>129.1</v>
      </c>
      <c r="H16" s="18" t="s">
        <v>73</v>
      </c>
      <c r="I16" s="18">
        <v>424</v>
      </c>
    </row>
    <row r="17" spans="1:10" ht="25.5" customHeight="1">
      <c r="A17" s="135" t="s">
        <v>206</v>
      </c>
      <c r="B17" s="18">
        <v>100</v>
      </c>
      <c r="C17" s="18">
        <v>35</v>
      </c>
      <c r="D17" s="16">
        <v>13.93</v>
      </c>
      <c r="E17" s="16">
        <v>14.54</v>
      </c>
      <c r="F17" s="16">
        <v>0.75</v>
      </c>
      <c r="G17" s="16">
        <v>185.27</v>
      </c>
      <c r="H17" s="18" t="s">
        <v>12</v>
      </c>
      <c r="I17" s="114" t="s">
        <v>207</v>
      </c>
      <c r="J17" s="85" t="s">
        <v>40</v>
      </c>
    </row>
    <row r="18" spans="1:10" ht="21.75" customHeight="1">
      <c r="A18" s="155" t="s">
        <v>23</v>
      </c>
      <c r="B18" s="145">
        <v>200</v>
      </c>
      <c r="C18" s="156">
        <v>5</v>
      </c>
      <c r="D18" s="156">
        <v>0.6</v>
      </c>
      <c r="E18" s="156">
        <v>0</v>
      </c>
      <c r="F18" s="156">
        <v>22.8</v>
      </c>
      <c r="G18" s="156">
        <v>93.2</v>
      </c>
      <c r="H18" s="145" t="s">
        <v>12</v>
      </c>
      <c r="I18" s="145" t="s">
        <v>24</v>
      </c>
      <c r="J18" s="85" t="s">
        <v>35</v>
      </c>
    </row>
    <row r="19" spans="1:10" ht="33" customHeight="1">
      <c r="A19" s="21" t="s">
        <v>25</v>
      </c>
      <c r="B19" s="18">
        <v>80</v>
      </c>
      <c r="C19" s="15">
        <v>1.5</v>
      </c>
      <c r="D19" s="15">
        <v>6.5</v>
      </c>
      <c r="E19" s="15">
        <v>0.8</v>
      </c>
      <c r="F19" s="15">
        <v>33.799999999999997</v>
      </c>
      <c r="G19" s="15">
        <v>177.6</v>
      </c>
      <c r="H19" s="34" t="s">
        <v>26</v>
      </c>
      <c r="I19" s="18">
        <v>13003</v>
      </c>
      <c r="J19" s="85" t="s">
        <v>35</v>
      </c>
    </row>
    <row r="20" spans="1:10" ht="30.75" customHeight="1">
      <c r="A20" s="139" t="s">
        <v>41</v>
      </c>
      <c r="B20" s="18">
        <v>30</v>
      </c>
      <c r="C20" s="15">
        <v>1.5</v>
      </c>
      <c r="D20" s="15">
        <v>2.4</v>
      </c>
      <c r="E20" s="15">
        <v>0.3</v>
      </c>
      <c r="F20" s="15">
        <v>14.6</v>
      </c>
      <c r="G20" s="15">
        <v>72.599999999999994</v>
      </c>
      <c r="H20" s="34" t="s">
        <v>26</v>
      </c>
      <c r="I20" s="18">
        <v>13002</v>
      </c>
      <c r="J20" s="85" t="s">
        <v>35</v>
      </c>
    </row>
    <row r="21" spans="1:10" ht="19.5" customHeight="1">
      <c r="A21" s="137" t="s">
        <v>27</v>
      </c>
      <c r="B21" s="9"/>
      <c r="C21" s="26">
        <f>SUM(C14:C20)</f>
        <v>73</v>
      </c>
      <c r="D21" s="26">
        <f>SUM(D14:D20)</f>
        <v>31.75</v>
      </c>
      <c r="E21" s="26">
        <f>SUM(E14:E20)</f>
        <v>27.880000000000003</v>
      </c>
      <c r="F21" s="26">
        <f>SUM(F14:F20)</f>
        <v>116.96999999999998</v>
      </c>
      <c r="G21" s="26">
        <f>SUM(G14:G20)</f>
        <v>864.57</v>
      </c>
      <c r="H21" s="10"/>
      <c r="I21" s="99"/>
    </row>
    <row r="22" spans="1:10">
      <c r="A22" s="140" t="s">
        <v>42</v>
      </c>
      <c r="B22" s="16"/>
      <c r="C22" s="16"/>
      <c r="D22" s="40">
        <f>D12+D21</f>
        <v>50.930000000000007</v>
      </c>
      <c r="E22" s="40">
        <f>E12+E21</f>
        <v>44.480000000000004</v>
      </c>
      <c r="F22" s="40">
        <f>F12+F21</f>
        <v>170.84999999999997</v>
      </c>
      <c r="G22" s="40">
        <f>G12+G21</f>
        <v>1314.3400000000001</v>
      </c>
      <c r="H22" s="16"/>
      <c r="I22" s="116"/>
      <c r="J22" s="141"/>
    </row>
    <row r="23" spans="1:10" ht="13.9" customHeight="1">
      <c r="A23" s="132"/>
      <c r="B23" s="5"/>
      <c r="C23" s="6"/>
      <c r="D23" s="6"/>
      <c r="E23" s="6"/>
      <c r="F23" s="6"/>
      <c r="G23" s="6"/>
      <c r="H23" s="6"/>
      <c r="I23" s="6"/>
    </row>
    <row r="24" spans="1:10">
      <c r="A24" s="402" t="s">
        <v>127</v>
      </c>
      <c r="B24" s="402"/>
      <c r="C24" s="402"/>
      <c r="D24" s="402"/>
      <c r="E24" s="402"/>
      <c r="F24" s="402"/>
      <c r="G24" s="402"/>
      <c r="H24" s="402"/>
      <c r="I24" s="402"/>
    </row>
    <row r="25" spans="1:10">
      <c r="A25" s="132"/>
      <c r="B25" s="7"/>
      <c r="C25" s="365" t="s">
        <v>0</v>
      </c>
      <c r="D25" s="365"/>
      <c r="E25" s="365"/>
      <c r="F25" s="365"/>
      <c r="G25" s="365"/>
      <c r="H25" s="6"/>
      <c r="I25" s="6"/>
    </row>
    <row r="26" spans="1:10">
      <c r="A26" s="364" t="s">
        <v>1</v>
      </c>
      <c r="B26" s="363" t="s">
        <v>2</v>
      </c>
      <c r="C26" s="363" t="s">
        <v>3</v>
      </c>
      <c r="D26" s="364" t="s">
        <v>4</v>
      </c>
      <c r="E26" s="364" t="s">
        <v>5</v>
      </c>
      <c r="F26" s="362" t="s">
        <v>6</v>
      </c>
      <c r="G26" s="364" t="s">
        <v>7</v>
      </c>
      <c r="H26" s="362" t="s">
        <v>8</v>
      </c>
      <c r="I26" s="362" t="s">
        <v>9</v>
      </c>
    </row>
    <row r="27" spans="1:10">
      <c r="A27" s="364"/>
      <c r="B27" s="363"/>
      <c r="C27" s="363"/>
      <c r="D27" s="364"/>
      <c r="E27" s="364"/>
      <c r="F27" s="362"/>
      <c r="G27" s="364"/>
      <c r="H27" s="362"/>
      <c r="I27" s="362"/>
    </row>
    <row r="28" spans="1:10">
      <c r="A28" s="364"/>
      <c r="B28" s="9" t="s">
        <v>10</v>
      </c>
      <c r="C28" s="363"/>
      <c r="D28" s="10" t="s">
        <v>10</v>
      </c>
      <c r="E28" s="10" t="s">
        <v>10</v>
      </c>
      <c r="F28" s="11" t="s">
        <v>10</v>
      </c>
      <c r="G28" s="10" t="s">
        <v>11</v>
      </c>
      <c r="H28" s="362"/>
      <c r="I28" s="362"/>
    </row>
    <row r="29" spans="1:10" ht="25.5" customHeight="1">
      <c r="A29" s="157" t="s">
        <v>59</v>
      </c>
      <c r="B29" s="18">
        <v>180</v>
      </c>
      <c r="C29" s="15">
        <f>C7</f>
        <v>19.579999999999998</v>
      </c>
      <c r="D29" s="15">
        <v>3.69</v>
      </c>
      <c r="E29" s="15">
        <v>7.29</v>
      </c>
      <c r="F29" s="15">
        <v>23.76</v>
      </c>
      <c r="G29" s="15">
        <v>174.96</v>
      </c>
      <c r="H29" s="18" t="s">
        <v>12</v>
      </c>
      <c r="I29" s="18" t="s">
        <v>60</v>
      </c>
      <c r="J29" s="133" t="s">
        <v>35</v>
      </c>
    </row>
    <row r="30" spans="1:10" ht="25.5" customHeight="1">
      <c r="A30" s="135" t="s">
        <v>61</v>
      </c>
      <c r="B30" s="18">
        <v>120</v>
      </c>
      <c r="C30" s="15">
        <f>C8</f>
        <v>39.020000000000003</v>
      </c>
      <c r="D30" s="15">
        <v>13.73</v>
      </c>
      <c r="E30" s="15">
        <v>7.64</v>
      </c>
      <c r="F30" s="15">
        <v>6.29</v>
      </c>
      <c r="G30" s="15">
        <v>147.29</v>
      </c>
      <c r="H30" s="18" t="s">
        <v>12</v>
      </c>
      <c r="I30" s="18" t="s">
        <v>62</v>
      </c>
      <c r="J30" s="2" t="s">
        <v>35</v>
      </c>
    </row>
    <row r="31" spans="1:10" ht="31.5" customHeight="1">
      <c r="A31" s="21" t="s">
        <v>63</v>
      </c>
      <c r="B31" s="18">
        <v>200</v>
      </c>
      <c r="C31" s="15">
        <f>C9</f>
        <v>4.2300000000000004</v>
      </c>
      <c r="D31" s="15">
        <v>0.3</v>
      </c>
      <c r="E31" s="15">
        <v>0</v>
      </c>
      <c r="F31" s="15">
        <v>6.7</v>
      </c>
      <c r="G31" s="15">
        <v>27.9</v>
      </c>
      <c r="H31" s="18" t="s">
        <v>12</v>
      </c>
      <c r="I31" s="18" t="s">
        <v>64</v>
      </c>
      <c r="J31" s="85" t="s">
        <v>35</v>
      </c>
    </row>
    <row r="32" spans="1:10" ht="24" customHeight="1">
      <c r="A32" s="135" t="s">
        <v>16</v>
      </c>
      <c r="B32" s="18">
        <v>40</v>
      </c>
      <c r="C32" s="15">
        <f>C10</f>
        <v>4.7</v>
      </c>
      <c r="D32" s="15">
        <v>2.8</v>
      </c>
      <c r="E32" s="15">
        <v>0.8</v>
      </c>
      <c r="F32" s="15">
        <v>20</v>
      </c>
      <c r="G32" s="15">
        <v>105.6</v>
      </c>
      <c r="H32" s="18" t="s">
        <v>17</v>
      </c>
      <c r="I32" s="18">
        <v>125</v>
      </c>
      <c r="J32" s="85" t="s">
        <v>35</v>
      </c>
    </row>
    <row r="33" spans="1:10" s="8" customFormat="1" ht="46.5" customHeight="1">
      <c r="A33" s="118" t="s">
        <v>51</v>
      </c>
      <c r="B33" s="18">
        <v>100</v>
      </c>
      <c r="C33" s="15">
        <f>C11</f>
        <v>5.49</v>
      </c>
      <c r="D33" s="15">
        <v>0.99</v>
      </c>
      <c r="E33" s="15">
        <v>5.15</v>
      </c>
      <c r="F33" s="15">
        <v>3</v>
      </c>
      <c r="G33" s="15">
        <v>62.42</v>
      </c>
      <c r="H33" s="18" t="s">
        <v>12</v>
      </c>
      <c r="I33" s="18" t="s">
        <v>22</v>
      </c>
    </row>
    <row r="34" spans="1:10" ht="21.75" customHeight="1">
      <c r="A34" s="137" t="s">
        <v>18</v>
      </c>
      <c r="B34" s="26"/>
      <c r="C34" s="26">
        <f>SUM(C29:C33)</f>
        <v>73.02</v>
      </c>
      <c r="D34" s="26">
        <f>SUM(D29:D33)</f>
        <v>21.51</v>
      </c>
      <c r="E34" s="26">
        <f>SUM(E29:E33)</f>
        <v>20.880000000000003</v>
      </c>
      <c r="F34" s="26">
        <f>SUM(F29:F33)</f>
        <v>59.75</v>
      </c>
      <c r="G34" s="26">
        <f>SUM(G29:G33)</f>
        <v>518.16999999999996</v>
      </c>
      <c r="H34" s="10"/>
      <c r="I34" s="10"/>
    </row>
    <row r="35" spans="1:10" ht="22.5" customHeight="1">
      <c r="A35" s="400" t="s">
        <v>19</v>
      </c>
      <c r="B35" s="360"/>
      <c r="C35" s="360"/>
      <c r="D35" s="360"/>
      <c r="E35" s="360"/>
      <c r="F35" s="360"/>
      <c r="G35" s="360"/>
      <c r="H35" s="360"/>
      <c r="I35" s="401"/>
    </row>
    <row r="36" spans="1:10" ht="39.75" customHeight="1">
      <c r="A36" s="118" t="s">
        <v>67</v>
      </c>
      <c r="B36" s="18">
        <v>100</v>
      </c>
      <c r="C36" s="15">
        <f>C14</f>
        <v>5</v>
      </c>
      <c r="D36" s="15">
        <v>1.58</v>
      </c>
      <c r="E36" s="15">
        <v>4.99</v>
      </c>
      <c r="F36" s="15">
        <v>7.99</v>
      </c>
      <c r="G36" s="15">
        <v>83.2</v>
      </c>
      <c r="H36" s="158" t="s">
        <v>261</v>
      </c>
      <c r="I36" s="18" t="s">
        <v>68</v>
      </c>
      <c r="J36" s="2" t="s">
        <v>69</v>
      </c>
    </row>
    <row r="37" spans="1:10" ht="28.5" customHeight="1">
      <c r="A37" s="100" t="s">
        <v>70</v>
      </c>
      <c r="B37" s="18">
        <v>300</v>
      </c>
      <c r="C37" s="15">
        <f t="shared" ref="C37:C42" si="0">C15</f>
        <v>15</v>
      </c>
      <c r="D37" s="15">
        <v>6.86</v>
      </c>
      <c r="E37" s="15">
        <v>5.91</v>
      </c>
      <c r="F37" s="15">
        <v>27.18</v>
      </c>
      <c r="G37" s="15">
        <v>189.3</v>
      </c>
      <c r="H37" s="18" t="s">
        <v>72</v>
      </c>
      <c r="I37" s="18">
        <v>133</v>
      </c>
      <c r="J37" s="85" t="s">
        <v>35</v>
      </c>
    </row>
    <row r="38" spans="1:10" ht="25.5" customHeight="1">
      <c r="A38" s="157" t="s">
        <v>213</v>
      </c>
      <c r="B38" s="18">
        <v>180</v>
      </c>
      <c r="C38" s="15">
        <f t="shared" si="0"/>
        <v>10</v>
      </c>
      <c r="D38" s="15">
        <v>3</v>
      </c>
      <c r="E38" s="15">
        <v>4.8</v>
      </c>
      <c r="F38" s="15">
        <v>23.76</v>
      </c>
      <c r="G38" s="15">
        <v>154.91999999999999</v>
      </c>
      <c r="H38" s="18" t="s">
        <v>73</v>
      </c>
      <c r="I38" s="18">
        <v>424</v>
      </c>
      <c r="J38" s="85" t="s">
        <v>35</v>
      </c>
    </row>
    <row r="39" spans="1:10" ht="27" customHeight="1">
      <c r="A39" s="157" t="s">
        <v>206</v>
      </c>
      <c r="B39" s="18">
        <v>120</v>
      </c>
      <c r="C39" s="15">
        <f t="shared" si="0"/>
        <v>35</v>
      </c>
      <c r="D39" s="16">
        <v>13.93</v>
      </c>
      <c r="E39" s="16">
        <v>14.54</v>
      </c>
      <c r="F39" s="16">
        <v>0.75</v>
      </c>
      <c r="G39" s="16">
        <v>185.27</v>
      </c>
      <c r="H39" s="18" t="s">
        <v>12</v>
      </c>
      <c r="I39" s="16" t="s">
        <v>207</v>
      </c>
      <c r="J39" s="85" t="s">
        <v>40</v>
      </c>
    </row>
    <row r="40" spans="1:10" ht="27.75" customHeight="1">
      <c r="A40" s="157" t="s">
        <v>23</v>
      </c>
      <c r="B40" s="18">
        <v>200</v>
      </c>
      <c r="C40" s="15">
        <f t="shared" si="0"/>
        <v>5</v>
      </c>
      <c r="D40" s="15">
        <v>0.6</v>
      </c>
      <c r="E40" s="15">
        <v>0</v>
      </c>
      <c r="F40" s="15">
        <v>22.8</v>
      </c>
      <c r="G40" s="15">
        <v>93.2</v>
      </c>
      <c r="H40" s="18" t="s">
        <v>12</v>
      </c>
      <c r="I40" s="18" t="s">
        <v>24</v>
      </c>
      <c r="J40" s="85" t="s">
        <v>35</v>
      </c>
    </row>
    <row r="41" spans="1:10" ht="34.5" customHeight="1">
      <c r="A41" s="139" t="s">
        <v>25</v>
      </c>
      <c r="B41" s="18">
        <v>80</v>
      </c>
      <c r="C41" s="15">
        <f t="shared" si="0"/>
        <v>1.5</v>
      </c>
      <c r="D41" s="15">
        <v>6.5</v>
      </c>
      <c r="E41" s="15">
        <v>0.8</v>
      </c>
      <c r="F41" s="15">
        <v>33.799999999999997</v>
      </c>
      <c r="G41" s="15">
        <v>177.6</v>
      </c>
      <c r="H41" s="34" t="s">
        <v>26</v>
      </c>
      <c r="I41" s="18">
        <v>13003</v>
      </c>
      <c r="J41" s="85" t="s">
        <v>35</v>
      </c>
    </row>
    <row r="42" spans="1:10" ht="35.25" customHeight="1">
      <c r="A42" s="139" t="s">
        <v>41</v>
      </c>
      <c r="B42" s="18">
        <v>30</v>
      </c>
      <c r="C42" s="15">
        <f t="shared" si="0"/>
        <v>1.5</v>
      </c>
      <c r="D42" s="15">
        <v>2.4</v>
      </c>
      <c r="E42" s="15">
        <v>0.3</v>
      </c>
      <c r="F42" s="15">
        <v>14.6</v>
      </c>
      <c r="G42" s="15">
        <v>72.599999999999994</v>
      </c>
      <c r="H42" s="34" t="s">
        <v>26</v>
      </c>
      <c r="I42" s="18">
        <v>13002</v>
      </c>
      <c r="J42" s="85" t="s">
        <v>35</v>
      </c>
    </row>
    <row r="43" spans="1:10" ht="21.75" customHeight="1">
      <c r="A43" s="137" t="s">
        <v>27</v>
      </c>
      <c r="B43" s="9"/>
      <c r="C43" s="26">
        <f>SUM(C36:C42)</f>
        <v>73</v>
      </c>
      <c r="D43" s="26">
        <f>SUM(D36:D42)</f>
        <v>34.869999999999997</v>
      </c>
      <c r="E43" s="26">
        <f>SUM(E36:E42)</f>
        <v>31.34</v>
      </c>
      <c r="F43" s="26">
        <f>SUM(F36:F42)</f>
        <v>130.88</v>
      </c>
      <c r="G43" s="26">
        <f>SUM(G36:G42)</f>
        <v>956.09</v>
      </c>
      <c r="H43" s="10"/>
      <c r="I43" s="10"/>
    </row>
    <row r="44" spans="1:10" ht="21.75" customHeight="1">
      <c r="A44" s="140" t="s">
        <v>42</v>
      </c>
      <c r="B44" s="16"/>
      <c r="C44" s="40">
        <f>C34+C43</f>
        <v>146.01999999999998</v>
      </c>
      <c r="D44" s="40">
        <f>D34+D43</f>
        <v>56.379999999999995</v>
      </c>
      <c r="E44" s="40">
        <f>E34+E43</f>
        <v>52.22</v>
      </c>
      <c r="F44" s="40">
        <f>F34+F43</f>
        <v>190.63</v>
      </c>
      <c r="G44" s="40">
        <f>G34+G43</f>
        <v>1474.26</v>
      </c>
      <c r="H44" s="16"/>
      <c r="I44" s="116"/>
      <c r="J44" s="141"/>
    </row>
  </sheetData>
  <mergeCells count="24">
    <mergeCell ref="A2:I2"/>
    <mergeCell ref="I4:I6"/>
    <mergeCell ref="E4:E5"/>
    <mergeCell ref="B4:B5"/>
    <mergeCell ref="F4:F5"/>
    <mergeCell ref="H4:H6"/>
    <mergeCell ref="A4:A6"/>
    <mergeCell ref="C4:C6"/>
    <mergeCell ref="G4:G5"/>
    <mergeCell ref="C3:G3"/>
    <mergeCell ref="A35:I35"/>
    <mergeCell ref="A24:I24"/>
    <mergeCell ref="B26:B27"/>
    <mergeCell ref="G26:G27"/>
    <mergeCell ref="F26:F27"/>
    <mergeCell ref="E26:E27"/>
    <mergeCell ref="D26:D27"/>
    <mergeCell ref="A13:I13"/>
    <mergeCell ref="D4:D5"/>
    <mergeCell ref="I26:I28"/>
    <mergeCell ref="C26:C28"/>
    <mergeCell ref="C25:G25"/>
    <mergeCell ref="A26:A28"/>
    <mergeCell ref="H26:H28"/>
  </mergeCells>
  <pageMargins left="0.19685039370078741" right="0.19685039370078741" top="0.59055118110236227" bottom="0" header="0.31496062992125984" footer="0.31496062992125984"/>
  <pageSetup paperSize="9" fitToWidth="0" fitToHeight="0" orientation="landscape"/>
</worksheet>
</file>

<file path=xl/worksheets/sheet8.xml><?xml version="1.0" encoding="utf-8"?>
<worksheet xmlns="http://schemas.openxmlformats.org/spreadsheetml/2006/main" xmlns:r="http://schemas.openxmlformats.org/officeDocument/2006/relationships">
  <dimension ref="A1:L7843"/>
  <sheetViews>
    <sheetView topLeftCell="A28"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67" t="s">
        <v>209</v>
      </c>
      <c r="B1" s="367"/>
      <c r="C1" s="367"/>
      <c r="D1" s="367"/>
      <c r="E1" s="367"/>
      <c r="F1" s="367"/>
      <c r="G1" s="367"/>
      <c r="H1" s="367"/>
      <c r="I1" s="367"/>
      <c r="J1" s="367" t="s">
        <v>208</v>
      </c>
      <c r="K1" s="367"/>
      <c r="L1" s="367"/>
    </row>
    <row r="2" spans="1:12" ht="19.5" customHeight="1">
      <c r="A2" s="375" t="s">
        <v>1</v>
      </c>
      <c r="B2" s="375" t="s">
        <v>129</v>
      </c>
      <c r="C2" s="375" t="s">
        <v>130</v>
      </c>
      <c r="D2" s="372" t="s">
        <v>131</v>
      </c>
      <c r="E2" s="372" t="s">
        <v>132</v>
      </c>
      <c r="F2" s="386" t="s">
        <v>133</v>
      </c>
      <c r="G2" s="386" t="s">
        <v>134</v>
      </c>
      <c r="H2" s="388" t="s">
        <v>135</v>
      </c>
      <c r="I2" s="388"/>
      <c r="J2" s="388"/>
      <c r="K2" s="388"/>
      <c r="L2" s="388"/>
    </row>
    <row r="3" spans="1:12" ht="13.5" customHeight="1">
      <c r="A3" s="375"/>
      <c r="B3" s="375"/>
      <c r="C3" s="375"/>
      <c r="D3" s="372"/>
      <c r="E3" s="372"/>
      <c r="F3" s="386"/>
      <c r="G3" s="386"/>
      <c r="H3" s="44" t="s">
        <v>4</v>
      </c>
      <c r="I3" s="44" t="s">
        <v>5</v>
      </c>
      <c r="J3" s="44" t="s">
        <v>6</v>
      </c>
      <c r="K3" s="45" t="s">
        <v>11</v>
      </c>
      <c r="L3" s="44" t="s">
        <v>136</v>
      </c>
    </row>
    <row r="4" spans="1:12" ht="18" customHeight="1">
      <c r="A4" s="387" t="s">
        <v>210</v>
      </c>
      <c r="B4" s="387"/>
      <c r="C4" s="387"/>
      <c r="D4" s="387"/>
      <c r="E4" s="387"/>
      <c r="F4" s="387"/>
      <c r="G4" s="387"/>
      <c r="H4" s="387"/>
      <c r="I4" s="387"/>
      <c r="J4" s="387"/>
      <c r="K4" s="387"/>
      <c r="L4" s="387"/>
    </row>
    <row r="5" spans="1:12" ht="13.5" customHeight="1">
      <c r="A5" s="368" t="s">
        <v>59</v>
      </c>
      <c r="B5" s="369"/>
      <c r="C5" s="369"/>
      <c r="D5" s="369"/>
      <c r="E5" s="369"/>
      <c r="F5" s="369"/>
      <c r="G5" s="369"/>
      <c r="H5" s="369"/>
      <c r="I5" s="369"/>
      <c r="J5" s="369"/>
      <c r="K5" s="369"/>
      <c r="L5" s="370"/>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378" t="s">
        <v>29</v>
      </c>
      <c r="D10" s="369"/>
      <c r="E10" s="369"/>
      <c r="F10" s="370"/>
      <c r="G10" s="54">
        <f>SUM(F6:F9)</f>
        <v>19.576215000000001</v>
      </c>
      <c r="H10" s="52">
        <v>5.34</v>
      </c>
      <c r="I10" s="52">
        <v>11.23</v>
      </c>
      <c r="J10" s="52">
        <v>35.1</v>
      </c>
      <c r="K10" s="52">
        <v>263</v>
      </c>
      <c r="L10" s="52">
        <v>1.23</v>
      </c>
    </row>
    <row r="11" spans="1:12" s="55" customFormat="1" ht="19.5" customHeight="1">
      <c r="A11" s="371" t="s">
        <v>61</v>
      </c>
      <c r="B11" s="371"/>
      <c r="C11" s="371"/>
      <c r="D11" s="371"/>
      <c r="E11" s="371"/>
      <c r="F11" s="371"/>
      <c r="G11" s="371"/>
      <c r="H11" s="371"/>
      <c r="I11" s="371"/>
      <c r="J11" s="371"/>
      <c r="K11" s="371"/>
      <c r="L11" s="371"/>
    </row>
    <row r="12" spans="1:12" s="55" customFormat="1" ht="19.5" customHeight="1">
      <c r="A12" s="67" t="s">
        <v>211</v>
      </c>
      <c r="B12" s="52">
        <v>177.35</v>
      </c>
      <c r="C12" s="52">
        <v>125.56</v>
      </c>
      <c r="D12" s="47">
        <v>142</v>
      </c>
      <c r="E12" s="159">
        <f>D12/100*35+D12</f>
        <v>191.7</v>
      </c>
      <c r="F12" s="159">
        <f t="shared" ref="F12:F18" si="0">(B12*E12)/1000</f>
        <v>33.997994999999996</v>
      </c>
      <c r="G12" s="80"/>
      <c r="H12" s="80"/>
      <c r="I12" s="80"/>
      <c r="J12" s="80"/>
      <c r="K12" s="80"/>
      <c r="L12" s="80"/>
    </row>
    <row r="13" spans="1:12" s="55" customFormat="1" ht="19.5" customHeight="1">
      <c r="A13" s="67" t="s">
        <v>161</v>
      </c>
      <c r="B13" s="52">
        <v>12.2</v>
      </c>
      <c r="C13" s="52">
        <v>10.25</v>
      </c>
      <c r="D13" s="52">
        <v>24</v>
      </c>
      <c r="E13" s="159">
        <f t="shared" ref="E13:E18" si="1">D13/100*35+D13</f>
        <v>32.4</v>
      </c>
      <c r="F13" s="51">
        <f t="shared" si="0"/>
        <v>0.39527999999999996</v>
      </c>
      <c r="G13" s="80"/>
      <c r="H13" s="80"/>
      <c r="I13" s="80"/>
      <c r="J13" s="80"/>
      <c r="K13" s="80"/>
      <c r="L13" s="80"/>
    </row>
    <row r="14" spans="1:12" s="55" customFormat="1" ht="19.5" customHeight="1">
      <c r="A14" s="67" t="s">
        <v>162</v>
      </c>
      <c r="B14" s="52">
        <v>21.9</v>
      </c>
      <c r="C14" s="52">
        <v>17.52</v>
      </c>
      <c r="D14" s="47">
        <v>72</v>
      </c>
      <c r="E14" s="159">
        <f t="shared" si="1"/>
        <v>97.2</v>
      </c>
      <c r="F14" s="51">
        <f t="shared" si="0"/>
        <v>2.1286799999999997</v>
      </c>
      <c r="G14" s="80"/>
      <c r="H14" s="80"/>
      <c r="I14" s="80"/>
      <c r="J14" s="80"/>
      <c r="K14" s="80"/>
      <c r="L14" s="80"/>
    </row>
    <row r="15" spans="1:12" s="55" customFormat="1" ht="19.5" customHeight="1">
      <c r="A15" s="67" t="s">
        <v>193</v>
      </c>
      <c r="B15" s="52">
        <v>6.3</v>
      </c>
      <c r="C15" s="52">
        <v>6.3</v>
      </c>
      <c r="D15" s="47">
        <v>144</v>
      </c>
      <c r="E15" s="159">
        <f t="shared" si="1"/>
        <v>194.4</v>
      </c>
      <c r="F15" s="51">
        <f t="shared" si="0"/>
        <v>1.22472</v>
      </c>
      <c r="G15" s="80"/>
      <c r="H15" s="80"/>
      <c r="I15" s="80"/>
      <c r="J15" s="80"/>
      <c r="K15" s="80"/>
      <c r="L15" s="80"/>
    </row>
    <row r="16" spans="1:12" s="55" customFormat="1" ht="19.5" customHeight="1">
      <c r="A16" s="67" t="s">
        <v>141</v>
      </c>
      <c r="B16" s="52">
        <v>1.8</v>
      </c>
      <c r="C16" s="52">
        <v>1.8</v>
      </c>
      <c r="D16" s="47">
        <v>55</v>
      </c>
      <c r="E16" s="159">
        <f t="shared" si="1"/>
        <v>74.25</v>
      </c>
      <c r="F16" s="51">
        <f t="shared" si="0"/>
        <v>0.13365000000000002</v>
      </c>
      <c r="G16" s="80"/>
      <c r="H16" s="80"/>
      <c r="I16" s="80"/>
      <c r="J16" s="80"/>
      <c r="K16" s="80"/>
      <c r="L16" s="80"/>
    </row>
    <row r="17" spans="1:12" s="55" customFormat="1" ht="19.5" customHeight="1">
      <c r="A17" s="67" t="s">
        <v>167</v>
      </c>
      <c r="B17" s="52">
        <v>5.3</v>
      </c>
      <c r="C17" s="52">
        <v>5.3</v>
      </c>
      <c r="D17" s="47">
        <v>157</v>
      </c>
      <c r="E17" s="159">
        <f t="shared" si="1"/>
        <v>211.95</v>
      </c>
      <c r="F17" s="51">
        <f t="shared" si="0"/>
        <v>1.1233349999999998</v>
      </c>
      <c r="G17" s="80"/>
      <c r="H17" s="80"/>
      <c r="I17" s="80"/>
      <c r="J17" s="80"/>
      <c r="K17" s="80"/>
      <c r="L17" s="80"/>
    </row>
    <row r="18" spans="1:12" s="55" customFormat="1" ht="19.5" customHeight="1">
      <c r="A18" s="67" t="s">
        <v>168</v>
      </c>
      <c r="B18" s="52">
        <v>0.7</v>
      </c>
      <c r="C18" s="52">
        <v>0.7</v>
      </c>
      <c r="D18" s="49">
        <v>17</v>
      </c>
      <c r="E18" s="159">
        <f t="shared" si="1"/>
        <v>22.95</v>
      </c>
      <c r="F18" s="50">
        <f t="shared" si="0"/>
        <v>1.6064999999999999E-2</v>
      </c>
      <c r="G18" s="64"/>
      <c r="H18" s="52">
        <v>4.6399999999999997</v>
      </c>
      <c r="I18" s="52">
        <v>5.9</v>
      </c>
      <c r="J18" s="52">
        <v>0</v>
      </c>
      <c r="K18" s="52">
        <v>70</v>
      </c>
      <c r="L18" s="52">
        <v>0.14000000000000001</v>
      </c>
    </row>
    <row r="19" spans="1:12" ht="13.5" customHeight="1">
      <c r="A19" s="147" t="s">
        <v>143</v>
      </c>
      <c r="B19" s="57"/>
      <c r="C19" s="404" t="s">
        <v>212</v>
      </c>
      <c r="D19" s="405"/>
      <c r="E19" s="405"/>
      <c r="F19" s="406"/>
      <c r="G19" s="160">
        <f>F12+F13+F14+F15+F16+F17+F18</f>
        <v>39.019724999999994</v>
      </c>
      <c r="H19" s="73">
        <v>5.34</v>
      </c>
      <c r="I19" s="73">
        <v>11.23</v>
      </c>
      <c r="J19" s="73">
        <v>35.1</v>
      </c>
      <c r="K19" s="73">
        <v>263</v>
      </c>
      <c r="L19" s="52">
        <v>1.23</v>
      </c>
    </row>
    <row r="20" spans="1:12" s="66" customFormat="1" ht="15.75" customHeight="1">
      <c r="A20" s="368" t="s">
        <v>51</v>
      </c>
      <c r="B20" s="369"/>
      <c r="C20" s="369"/>
      <c r="D20" s="369"/>
      <c r="E20" s="369"/>
      <c r="F20" s="369"/>
      <c r="G20" s="369"/>
      <c r="H20" s="369"/>
      <c r="I20" s="369"/>
      <c r="J20" s="369"/>
      <c r="K20" s="369"/>
      <c r="L20" s="370"/>
    </row>
    <row r="21" spans="1:12" s="66" customFormat="1" ht="15.75" customHeight="1">
      <c r="A21" s="67" t="s">
        <v>218</v>
      </c>
      <c r="B21" s="52">
        <v>67.8</v>
      </c>
      <c r="C21" s="52">
        <v>60</v>
      </c>
      <c r="D21" s="47">
        <v>60</v>
      </c>
      <c r="E21" s="52">
        <f>D21/100*35+D21</f>
        <v>81</v>
      </c>
      <c r="F21" s="51">
        <f>(B21*E21)/1000</f>
        <v>5.4918000000000005</v>
      </c>
      <c r="G21" s="62"/>
      <c r="H21" s="71"/>
      <c r="I21" s="71"/>
      <c r="J21" s="71"/>
      <c r="K21" s="71"/>
      <c r="L21" s="71"/>
    </row>
    <row r="22" spans="1:12">
      <c r="A22" s="161" t="s">
        <v>143</v>
      </c>
      <c r="B22" s="376">
        <v>60</v>
      </c>
      <c r="C22" s="377"/>
      <c r="D22" s="73"/>
      <c r="E22" s="52"/>
      <c r="F22" s="51"/>
      <c r="G22" s="62">
        <f>F21</f>
        <v>5.4918000000000005</v>
      </c>
      <c r="H22" s="41"/>
      <c r="I22" s="41"/>
      <c r="J22" s="41"/>
      <c r="K22" s="41"/>
      <c r="L22" s="41"/>
    </row>
    <row r="23" spans="1:12" ht="18.75" customHeight="1">
      <c r="A23" s="368" t="s">
        <v>151</v>
      </c>
      <c r="B23" s="369"/>
      <c r="C23" s="369"/>
      <c r="D23" s="369"/>
      <c r="E23" s="369"/>
      <c r="F23" s="369"/>
      <c r="G23" s="369"/>
      <c r="H23" s="369"/>
      <c r="I23" s="369"/>
      <c r="J23" s="369"/>
      <c r="K23" s="369"/>
      <c r="L23" s="370"/>
    </row>
    <row r="24" spans="1:12" ht="16.5" customHeight="1">
      <c r="A24" s="46" t="s">
        <v>146</v>
      </c>
      <c r="B24" s="47">
        <v>2</v>
      </c>
      <c r="C24" s="48">
        <v>2</v>
      </c>
      <c r="D24" s="49">
        <v>320</v>
      </c>
      <c r="E24" s="49">
        <f>D24/100*35+D24</f>
        <v>432</v>
      </c>
      <c r="F24" s="50">
        <f>(B24*E24)/1000</f>
        <v>0.86399999999999999</v>
      </c>
      <c r="G24" s="51"/>
      <c r="H24" s="52"/>
      <c r="I24" s="52"/>
      <c r="J24" s="52"/>
      <c r="K24" s="52"/>
      <c r="L24" s="52"/>
    </row>
    <row r="25" spans="1:12" ht="14.25" customHeight="1">
      <c r="A25" s="46" t="s">
        <v>147</v>
      </c>
      <c r="B25" s="47">
        <v>25</v>
      </c>
      <c r="C25" s="48">
        <v>25</v>
      </c>
      <c r="D25" s="49">
        <v>55</v>
      </c>
      <c r="E25" s="49">
        <f>D25/100*35+D25</f>
        <v>74.25</v>
      </c>
      <c r="F25" s="50">
        <f>(B25*E25)/1000</f>
        <v>1.85625</v>
      </c>
      <c r="G25" s="62"/>
      <c r="H25" s="52">
        <v>7.0000000000000007E-2</v>
      </c>
      <c r="I25" s="52">
        <v>0.02</v>
      </c>
      <c r="J25" s="52">
        <v>15</v>
      </c>
      <c r="K25" s="52">
        <v>60</v>
      </c>
      <c r="L25" s="52"/>
    </row>
    <row r="26" spans="1:12" ht="14.25" customHeight="1">
      <c r="A26" s="46" t="s">
        <v>152</v>
      </c>
      <c r="B26" s="47">
        <v>8</v>
      </c>
      <c r="C26" s="49">
        <v>7.2</v>
      </c>
      <c r="D26" s="49">
        <v>140</v>
      </c>
      <c r="E26" s="49">
        <f>D26/100*35+D26</f>
        <v>189</v>
      </c>
      <c r="F26" s="50">
        <f>(B26*E26)/1000</f>
        <v>1.512</v>
      </c>
      <c r="G26" s="62"/>
      <c r="H26" s="52"/>
      <c r="I26" s="52"/>
      <c r="J26" s="52"/>
      <c r="K26" s="52"/>
      <c r="L26" s="52"/>
    </row>
    <row r="27" spans="1:12" ht="13.5" customHeight="1">
      <c r="A27" s="53" t="s">
        <v>143</v>
      </c>
      <c r="B27" s="47"/>
      <c r="C27" s="368">
        <v>200</v>
      </c>
      <c r="D27" s="369"/>
      <c r="E27" s="369"/>
      <c r="F27" s="370"/>
      <c r="G27" s="54">
        <f>F24+F25+F26</f>
        <v>4.2322500000000005</v>
      </c>
      <c r="H27" s="52">
        <v>5.34</v>
      </c>
      <c r="I27" s="52">
        <v>11.23</v>
      </c>
      <c r="J27" s="52">
        <v>35.1</v>
      </c>
      <c r="K27" s="52">
        <v>263</v>
      </c>
      <c r="L27" s="52">
        <v>1.23</v>
      </c>
    </row>
    <row r="28" spans="1:12" s="63" customFormat="1" ht="16.5" customHeight="1">
      <c r="A28" s="378" t="s">
        <v>16</v>
      </c>
      <c r="B28" s="379"/>
      <c r="C28" s="379"/>
      <c r="D28" s="369"/>
      <c r="E28" s="369"/>
      <c r="F28" s="369"/>
      <c r="G28" s="369"/>
      <c r="H28" s="369"/>
      <c r="I28" s="369"/>
      <c r="J28" s="369"/>
      <c r="K28" s="369"/>
      <c r="L28" s="370"/>
    </row>
    <row r="29" spans="1:12" s="63" customFormat="1" ht="18" customHeight="1">
      <c r="A29" s="46" t="s">
        <v>148</v>
      </c>
      <c r="B29" s="47">
        <v>60</v>
      </c>
      <c r="C29" s="48">
        <v>60</v>
      </c>
      <c r="D29" s="49">
        <v>58</v>
      </c>
      <c r="E29" s="49">
        <f>D29/100*35+D29</f>
        <v>78.3</v>
      </c>
      <c r="F29" s="50">
        <f>(B29*E29)/1000</f>
        <v>4.6980000000000004</v>
      </c>
      <c r="G29" s="64">
        <f>F29</f>
        <v>4.6980000000000004</v>
      </c>
      <c r="H29" s="52">
        <v>8</v>
      </c>
      <c r="I29" s="52">
        <v>1</v>
      </c>
      <c r="J29" s="52">
        <v>53</v>
      </c>
      <c r="K29" s="52">
        <v>250</v>
      </c>
      <c r="L29" s="52"/>
    </row>
    <row r="30" spans="1:12" ht="17.25" customHeight="1">
      <c r="A30" s="389"/>
      <c r="B30" s="390"/>
      <c r="C30" s="390"/>
      <c r="D30" s="391"/>
      <c r="E30" s="65"/>
      <c r="F30" s="62"/>
      <c r="G30" s="62">
        <f>G10+G19+G27+G29+G22</f>
        <v>73.017989999999998</v>
      </c>
      <c r="H30" s="62">
        <f>H10+H19+H27+H29</f>
        <v>24.02</v>
      </c>
      <c r="I30" s="62">
        <f>I10+I19+I27+I29</f>
        <v>34.69</v>
      </c>
      <c r="J30" s="62">
        <f>J10+J19+J27+J29</f>
        <v>158.30000000000001</v>
      </c>
      <c r="K30" s="62">
        <f>K10+K19+K27+K29</f>
        <v>1039</v>
      </c>
      <c r="L30" s="62">
        <f>L10+L19+L27+L29</f>
        <v>3.69</v>
      </c>
    </row>
    <row r="31" spans="1:12" ht="16.5" customHeight="1">
      <c r="A31" s="373" t="s">
        <v>154</v>
      </c>
      <c r="B31" s="374"/>
      <c r="C31" s="374"/>
      <c r="D31" s="374"/>
      <c r="E31" s="374"/>
      <c r="F31" s="374"/>
      <c r="G31" s="374"/>
      <c r="H31" s="374"/>
      <c r="I31" s="374"/>
      <c r="J31" s="374"/>
      <c r="K31" s="374"/>
      <c r="L31" s="374"/>
    </row>
    <row r="32" spans="1:12" s="66" customFormat="1">
      <c r="A32" s="368" t="s">
        <v>67</v>
      </c>
      <c r="B32" s="369"/>
      <c r="C32" s="369"/>
      <c r="D32" s="369"/>
      <c r="E32" s="369"/>
      <c r="F32" s="369"/>
      <c r="G32" s="369"/>
      <c r="H32" s="369"/>
      <c r="I32" s="369"/>
      <c r="J32" s="369"/>
      <c r="K32" s="369"/>
      <c r="L32" s="370"/>
    </row>
    <row r="33" spans="1:12" s="162" customFormat="1">
      <c r="A33" s="46" t="s">
        <v>162</v>
      </c>
      <c r="B33" s="47">
        <v>110</v>
      </c>
      <c r="C33" s="47">
        <v>100</v>
      </c>
      <c r="D33" s="52">
        <v>30</v>
      </c>
      <c r="E33" s="52">
        <f>D33/100*35+D33</f>
        <v>40.5</v>
      </c>
      <c r="F33" s="51">
        <f>(B33*E33)/1000</f>
        <v>4.4550000000000001</v>
      </c>
      <c r="G33" s="51"/>
      <c r="H33" s="69"/>
      <c r="I33" s="69"/>
      <c r="J33" s="69"/>
      <c r="K33" s="69"/>
      <c r="L33" s="69"/>
    </row>
    <row r="34" spans="1:12" s="162" customFormat="1">
      <c r="A34" s="71" t="s">
        <v>157</v>
      </c>
      <c r="B34" s="47">
        <v>3</v>
      </c>
      <c r="C34" s="47">
        <v>3</v>
      </c>
      <c r="D34" s="47">
        <v>157</v>
      </c>
      <c r="E34" s="52">
        <f>D34/100*35+D34</f>
        <v>211.95</v>
      </c>
      <c r="F34" s="51">
        <f>(B34*E34)/1000</f>
        <v>0.63584999999999992</v>
      </c>
      <c r="G34" s="62"/>
      <c r="H34" s="71"/>
      <c r="I34" s="71"/>
      <c r="J34" s="71"/>
      <c r="K34" s="71"/>
      <c r="L34" s="71"/>
    </row>
    <row r="35" spans="1:12" s="162" customFormat="1">
      <c r="A35" s="71" t="s">
        <v>141</v>
      </c>
      <c r="B35" s="163">
        <v>1</v>
      </c>
      <c r="C35" s="47">
        <v>1</v>
      </c>
      <c r="D35" s="47">
        <v>55</v>
      </c>
      <c r="E35" s="52">
        <f>D35/100*35+D35</f>
        <v>74.25</v>
      </c>
      <c r="F35" s="51">
        <f>(B35*E35)/1000</f>
        <v>7.4249999999999997E-2</v>
      </c>
      <c r="G35" s="62"/>
      <c r="H35" s="71"/>
      <c r="I35" s="71"/>
      <c r="J35" s="71"/>
      <c r="K35" s="71"/>
      <c r="L35" s="71"/>
    </row>
    <row r="36" spans="1:12" s="66" customFormat="1">
      <c r="A36" s="67" t="s">
        <v>168</v>
      </c>
      <c r="B36" s="52">
        <v>0.2</v>
      </c>
      <c r="C36" s="52">
        <v>0.2</v>
      </c>
      <c r="D36" s="70">
        <v>17</v>
      </c>
      <c r="E36" s="52">
        <f>D36/100*35+D36</f>
        <v>22.95</v>
      </c>
      <c r="F36" s="51">
        <f>(B36*E36)/1000</f>
        <v>4.5899999999999995E-3</v>
      </c>
      <c r="G36" s="62"/>
      <c r="H36" s="71"/>
      <c r="I36" s="71"/>
      <c r="J36" s="71"/>
      <c r="K36" s="71"/>
      <c r="L36" s="71"/>
    </row>
    <row r="37" spans="1:12">
      <c r="A37" s="72" t="s">
        <v>143</v>
      </c>
      <c r="B37" s="376" t="s">
        <v>186</v>
      </c>
      <c r="C37" s="377"/>
      <c r="D37" s="52"/>
      <c r="E37" s="52"/>
      <c r="F37" s="51"/>
      <c r="G37" s="62">
        <v>10</v>
      </c>
      <c r="H37" s="41"/>
      <c r="I37" s="41"/>
      <c r="J37" s="41"/>
      <c r="K37" s="41"/>
      <c r="L37" s="41"/>
    </row>
    <row r="38" spans="1:12" ht="15.75" customHeight="1">
      <c r="A38" s="368" t="s">
        <v>70</v>
      </c>
      <c r="B38" s="369"/>
      <c r="C38" s="369"/>
      <c r="D38" s="369"/>
      <c r="E38" s="369"/>
      <c r="F38" s="369"/>
      <c r="G38" s="369"/>
      <c r="H38" s="369"/>
      <c r="I38" s="369"/>
      <c r="J38" s="369"/>
      <c r="K38" s="369"/>
      <c r="L38" s="370"/>
    </row>
    <row r="39" spans="1:12" ht="15">
      <c r="A39" s="164" t="s">
        <v>159</v>
      </c>
      <c r="B39" s="165">
        <v>50</v>
      </c>
      <c r="C39" s="165">
        <v>36</v>
      </c>
      <c r="D39" s="52">
        <v>45</v>
      </c>
      <c r="E39" s="52">
        <f t="shared" ref="E39:E44" si="2">D39/100*35+D39</f>
        <v>60.75</v>
      </c>
      <c r="F39" s="51">
        <f>(B39*E39)/1000</f>
        <v>3.0375000000000001</v>
      </c>
      <c r="G39" s="51"/>
      <c r="H39" s="41"/>
      <c r="I39" s="41"/>
      <c r="J39" s="41"/>
      <c r="K39" s="41"/>
      <c r="L39" s="41"/>
    </row>
    <row r="40" spans="1:12" ht="15">
      <c r="A40" s="164" t="s">
        <v>162</v>
      </c>
      <c r="B40" s="165">
        <v>15</v>
      </c>
      <c r="C40" s="165">
        <v>12</v>
      </c>
      <c r="D40" s="52">
        <v>30</v>
      </c>
      <c r="E40" s="52">
        <f t="shared" si="2"/>
        <v>40.5</v>
      </c>
      <c r="F40" s="51">
        <f t="shared" ref="F40:F45" si="3">(B40*E40)/1000</f>
        <v>0.60750000000000004</v>
      </c>
      <c r="G40" s="51"/>
      <c r="H40" s="41"/>
      <c r="I40" s="41"/>
      <c r="J40" s="41"/>
      <c r="K40" s="41"/>
      <c r="L40" s="41"/>
    </row>
    <row r="41" spans="1:12" ht="16.5">
      <c r="A41" s="77" t="s">
        <v>161</v>
      </c>
      <c r="B41" s="165">
        <v>19</v>
      </c>
      <c r="C41" s="165">
        <v>15.96</v>
      </c>
      <c r="D41" s="52">
        <v>24</v>
      </c>
      <c r="E41" s="52">
        <f t="shared" si="2"/>
        <v>32.4</v>
      </c>
      <c r="F41" s="51">
        <f t="shared" si="3"/>
        <v>0.61560000000000004</v>
      </c>
      <c r="G41" s="51"/>
      <c r="H41" s="41"/>
      <c r="I41" s="41"/>
      <c r="J41" s="41"/>
      <c r="K41" s="41"/>
      <c r="L41" s="41"/>
    </row>
    <row r="42" spans="1:12" ht="16.5">
      <c r="A42" s="77" t="s">
        <v>201</v>
      </c>
      <c r="B42" s="126">
        <v>3</v>
      </c>
      <c r="C42" s="126">
        <v>3</v>
      </c>
      <c r="D42" s="52">
        <v>157</v>
      </c>
      <c r="E42" s="52">
        <f t="shared" si="2"/>
        <v>211.95</v>
      </c>
      <c r="F42" s="51">
        <f t="shared" si="3"/>
        <v>0.63584999999999992</v>
      </c>
      <c r="G42" s="51"/>
      <c r="H42" s="41"/>
      <c r="I42" s="41"/>
      <c r="J42" s="41"/>
      <c r="K42" s="41"/>
      <c r="L42" s="41"/>
    </row>
    <row r="43" spans="1:12" ht="16.5">
      <c r="A43" s="77" t="s">
        <v>160</v>
      </c>
      <c r="B43" s="165">
        <v>35</v>
      </c>
      <c r="C43" s="165">
        <v>35</v>
      </c>
      <c r="D43" s="52">
        <v>32</v>
      </c>
      <c r="E43" s="52">
        <f t="shared" si="2"/>
        <v>43.2</v>
      </c>
      <c r="F43" s="51">
        <f t="shared" si="3"/>
        <v>1.512</v>
      </c>
      <c r="G43" s="51"/>
      <c r="H43" s="41"/>
      <c r="I43" s="41"/>
      <c r="J43" s="41"/>
      <c r="K43" s="41"/>
      <c r="L43" s="41"/>
    </row>
    <row r="44" spans="1:12" ht="16.5">
      <c r="A44" s="77" t="s">
        <v>168</v>
      </c>
      <c r="B44" s="126">
        <v>0.25</v>
      </c>
      <c r="C44" s="126">
        <v>0.25</v>
      </c>
      <c r="D44" s="52">
        <v>17</v>
      </c>
      <c r="E44" s="52">
        <f t="shared" si="2"/>
        <v>22.95</v>
      </c>
      <c r="F44" s="51">
        <f t="shared" si="3"/>
        <v>5.7374999999999995E-3</v>
      </c>
      <c r="G44" s="51"/>
      <c r="H44" s="41"/>
      <c r="I44" s="41"/>
      <c r="J44" s="41"/>
      <c r="K44" s="41"/>
      <c r="L44" s="41"/>
    </row>
    <row r="45" spans="1:12" ht="16.5">
      <c r="A45" s="77" t="s">
        <v>173</v>
      </c>
      <c r="B45" s="126">
        <v>150</v>
      </c>
      <c r="C45" s="126">
        <v>150</v>
      </c>
      <c r="D45" s="52"/>
      <c r="E45" s="52"/>
      <c r="F45" s="51">
        <f t="shared" si="3"/>
        <v>0</v>
      </c>
      <c r="G45" s="51"/>
      <c r="H45" s="41"/>
      <c r="I45" s="41"/>
      <c r="J45" s="41"/>
      <c r="K45" s="41"/>
      <c r="L45" s="41"/>
    </row>
    <row r="46" spans="1:12">
      <c r="A46" s="79" t="s">
        <v>143</v>
      </c>
      <c r="B46" s="403" t="s">
        <v>185</v>
      </c>
      <c r="C46" s="403"/>
      <c r="D46" s="52"/>
      <c r="E46" s="52"/>
      <c r="F46" s="51"/>
      <c r="G46" s="62">
        <v>15</v>
      </c>
      <c r="H46" s="41"/>
      <c r="I46" s="41"/>
      <c r="J46" s="41"/>
      <c r="K46" s="41"/>
      <c r="L46" s="41"/>
    </row>
    <row r="47" spans="1:12">
      <c r="A47" s="368" t="s">
        <v>213</v>
      </c>
      <c r="B47" s="369"/>
      <c r="C47" s="369"/>
      <c r="D47" s="369"/>
      <c r="E47" s="369"/>
      <c r="F47" s="369"/>
      <c r="G47" s="369"/>
      <c r="H47" s="369"/>
      <c r="I47" s="369"/>
      <c r="J47" s="369"/>
      <c r="K47" s="369"/>
      <c r="L47" s="370"/>
    </row>
    <row r="48" spans="1:12">
      <c r="A48" s="67" t="s">
        <v>159</v>
      </c>
      <c r="B48" s="126">
        <v>200</v>
      </c>
      <c r="C48" s="126">
        <v>170</v>
      </c>
      <c r="D48" s="52">
        <v>45</v>
      </c>
      <c r="E48" s="52">
        <f>D48/100*30+D48</f>
        <v>58.5</v>
      </c>
      <c r="F48" s="51">
        <f>(B48*E48)/1000</f>
        <v>11.7</v>
      </c>
      <c r="G48" s="51"/>
      <c r="H48" s="41"/>
      <c r="I48" s="41"/>
      <c r="J48" s="41"/>
      <c r="K48" s="41"/>
      <c r="L48" s="41"/>
    </row>
    <row r="49" spans="1:12">
      <c r="A49" s="67" t="s">
        <v>142</v>
      </c>
      <c r="B49" s="126">
        <v>5</v>
      </c>
      <c r="C49" s="126">
        <v>5</v>
      </c>
      <c r="D49" s="52">
        <v>395.5</v>
      </c>
      <c r="E49" s="52">
        <f>D49/100*30+D49</f>
        <v>514.15</v>
      </c>
      <c r="F49" s="51">
        <f t="shared" ref="F49:F55" si="4">(B49*E49)/1000</f>
        <v>2.5707499999999999</v>
      </c>
      <c r="G49" s="51"/>
      <c r="H49" s="41"/>
      <c r="I49" s="41"/>
      <c r="J49" s="41"/>
      <c r="K49" s="41"/>
      <c r="L49" s="41"/>
    </row>
    <row r="50" spans="1:12">
      <c r="A50" s="67" t="s">
        <v>168</v>
      </c>
      <c r="B50" s="126">
        <v>0.7</v>
      </c>
      <c r="C50" s="126">
        <v>0.7</v>
      </c>
      <c r="D50" s="52">
        <v>17</v>
      </c>
      <c r="E50" s="52">
        <f>D50/100*30+D50</f>
        <v>22.1</v>
      </c>
      <c r="F50" s="51">
        <f t="shared" si="4"/>
        <v>1.5470000000000001E-2</v>
      </c>
      <c r="G50" s="51"/>
      <c r="H50" s="41"/>
      <c r="I50" s="41"/>
      <c r="J50" s="41"/>
      <c r="K50" s="41"/>
      <c r="L50" s="41"/>
    </row>
    <row r="51" spans="1:12">
      <c r="A51" s="79" t="s">
        <v>143</v>
      </c>
      <c r="B51" s="403" t="s">
        <v>187</v>
      </c>
      <c r="C51" s="403"/>
      <c r="D51" s="52"/>
      <c r="E51" s="52"/>
      <c r="F51" s="51"/>
      <c r="G51" s="51">
        <v>15</v>
      </c>
      <c r="H51" s="41"/>
      <c r="I51" s="41"/>
      <c r="J51" s="41"/>
      <c r="K51" s="41"/>
      <c r="L51" s="41"/>
    </row>
    <row r="52" spans="1:12">
      <c r="A52" s="378" t="s">
        <v>206</v>
      </c>
      <c r="B52" s="379"/>
      <c r="C52" s="379"/>
      <c r="D52" s="379"/>
      <c r="E52" s="379"/>
      <c r="F52" s="379"/>
      <c r="G52" s="379"/>
      <c r="H52" s="379"/>
      <c r="I52" s="379"/>
      <c r="J52" s="379"/>
      <c r="K52" s="379"/>
      <c r="L52" s="380"/>
    </row>
    <row r="53" spans="1:12">
      <c r="A53" s="166" t="s">
        <v>175</v>
      </c>
      <c r="B53" s="167">
        <v>123.4</v>
      </c>
      <c r="C53" s="167">
        <v>111.06</v>
      </c>
      <c r="D53" s="52">
        <v>184</v>
      </c>
      <c r="E53" s="52">
        <f>D53/100*30+D53</f>
        <v>239.2</v>
      </c>
      <c r="F53" s="51">
        <f t="shared" si="4"/>
        <v>29.51728</v>
      </c>
      <c r="G53" s="51"/>
      <c r="H53" s="41"/>
      <c r="I53" s="41"/>
      <c r="J53" s="41"/>
      <c r="K53" s="41"/>
      <c r="L53" s="41"/>
    </row>
    <row r="54" spans="1:12">
      <c r="A54" s="166" t="s">
        <v>168</v>
      </c>
      <c r="B54" s="167">
        <v>0.4</v>
      </c>
      <c r="C54" s="167">
        <v>0.4</v>
      </c>
      <c r="D54" s="52">
        <v>17</v>
      </c>
      <c r="E54" s="52">
        <f>D54/100*30+D54</f>
        <v>22.1</v>
      </c>
      <c r="F54" s="51">
        <f t="shared" si="4"/>
        <v>8.8400000000000024E-3</v>
      </c>
      <c r="G54" s="51"/>
      <c r="H54" s="41"/>
      <c r="I54" s="41"/>
      <c r="J54" s="41"/>
      <c r="K54" s="41"/>
      <c r="L54" s="41"/>
    </row>
    <row r="55" spans="1:12">
      <c r="A55" s="166" t="s">
        <v>161</v>
      </c>
      <c r="B55" s="167">
        <v>3.6</v>
      </c>
      <c r="C55" s="167">
        <v>3.02</v>
      </c>
      <c r="D55" s="52">
        <v>24</v>
      </c>
      <c r="E55" s="52">
        <f>D55/100*30+D55</f>
        <v>31.2</v>
      </c>
      <c r="F55" s="51">
        <f t="shared" si="4"/>
        <v>0.11231999999999999</v>
      </c>
      <c r="G55" s="51"/>
      <c r="H55" s="41"/>
      <c r="I55" s="41"/>
      <c r="J55" s="41"/>
      <c r="K55" s="41"/>
      <c r="L55" s="41"/>
    </row>
    <row r="56" spans="1:12" ht="15" customHeight="1">
      <c r="A56" s="72" t="s">
        <v>143</v>
      </c>
      <c r="B56" s="376" t="s">
        <v>214</v>
      </c>
      <c r="C56" s="377"/>
      <c r="D56" s="73"/>
      <c r="E56" s="73"/>
      <c r="F56" s="74"/>
      <c r="G56" s="75">
        <v>35</v>
      </c>
      <c r="H56" s="76"/>
      <c r="I56" s="76"/>
      <c r="J56" s="76"/>
      <c r="K56" s="76"/>
      <c r="L56" s="76"/>
    </row>
    <row r="57" spans="1:12">
      <c r="A57" s="368" t="s">
        <v>23</v>
      </c>
      <c r="B57" s="369"/>
      <c r="C57" s="369"/>
      <c r="D57" s="369"/>
      <c r="E57" s="369"/>
      <c r="F57" s="369"/>
      <c r="G57" s="369"/>
      <c r="H57" s="369"/>
      <c r="I57" s="369"/>
      <c r="J57" s="369"/>
      <c r="K57" s="369"/>
      <c r="L57" s="370"/>
    </row>
    <row r="58" spans="1:12">
      <c r="A58" s="78" t="s">
        <v>176</v>
      </c>
      <c r="B58" s="47">
        <v>25</v>
      </c>
      <c r="C58" s="47">
        <v>25</v>
      </c>
      <c r="D58" s="52">
        <v>97</v>
      </c>
      <c r="E58" s="52">
        <f>D58/100*30+D58</f>
        <v>126.1</v>
      </c>
      <c r="F58" s="51">
        <f>(B58*E58)/1000</f>
        <v>3.1524999999999999</v>
      </c>
      <c r="G58" s="51"/>
      <c r="H58" s="41"/>
      <c r="I58" s="41"/>
      <c r="J58" s="41"/>
      <c r="K58" s="41"/>
      <c r="L58" s="41"/>
    </row>
    <row r="59" spans="1:12">
      <c r="A59" s="78" t="s">
        <v>147</v>
      </c>
      <c r="B59" s="47">
        <v>15</v>
      </c>
      <c r="C59" s="47">
        <v>15</v>
      </c>
      <c r="D59" s="52">
        <v>55</v>
      </c>
      <c r="E59" s="52">
        <f>D59/100*30+D59</f>
        <v>71.5</v>
      </c>
      <c r="F59" s="51">
        <f>(B59*E59)/1000</f>
        <v>1.0725</v>
      </c>
      <c r="G59" s="51"/>
      <c r="H59" s="41"/>
      <c r="I59" s="41"/>
      <c r="J59" s="41"/>
      <c r="K59" s="41"/>
      <c r="L59" s="41"/>
    </row>
    <row r="60" spans="1:12">
      <c r="A60" s="79" t="s">
        <v>143</v>
      </c>
      <c r="B60" s="381">
        <v>200</v>
      </c>
      <c r="C60" s="382"/>
      <c r="D60" s="52"/>
      <c r="E60" s="52"/>
      <c r="F60" s="51"/>
      <c r="G60" s="62">
        <v>5</v>
      </c>
      <c r="H60" s="41"/>
      <c r="I60" s="41"/>
      <c r="J60" s="41"/>
      <c r="K60" s="41"/>
      <c r="L60" s="41"/>
    </row>
    <row r="61" spans="1:12">
      <c r="A61" s="53" t="s">
        <v>163</v>
      </c>
      <c r="B61" s="80">
        <v>80</v>
      </c>
      <c r="C61" s="80">
        <v>80</v>
      </c>
      <c r="D61" s="383"/>
      <c r="E61" s="384"/>
      <c r="F61" s="384"/>
      <c r="G61" s="385"/>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83"/>
      <c r="E63" s="384"/>
      <c r="F63" s="384"/>
      <c r="G63" s="385"/>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83" t="s">
        <v>133</v>
      </c>
      <c r="B65" s="384"/>
      <c r="C65" s="384"/>
      <c r="D65" s="385"/>
      <c r="E65" s="68"/>
      <c r="F65" s="51"/>
      <c r="G65" s="82">
        <f>G37+G46+G51+G56+G60+F62+F64</f>
        <v>83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5">
    <mergeCell ref="D63:G63"/>
    <mergeCell ref="A11:L11"/>
    <mergeCell ref="C10:F10"/>
    <mergeCell ref="A65:D65"/>
    <mergeCell ref="A31:L31"/>
    <mergeCell ref="A57:L57"/>
    <mergeCell ref="D61:G61"/>
    <mergeCell ref="A47:L47"/>
    <mergeCell ref="A32:L32"/>
    <mergeCell ref="B37:C37"/>
    <mergeCell ref="B56:C56"/>
    <mergeCell ref="A38:L38"/>
    <mergeCell ref="A52:L52"/>
    <mergeCell ref="C2:C3"/>
    <mergeCell ref="G2:G3"/>
    <mergeCell ref="B2:B3"/>
    <mergeCell ref="A20:L20"/>
    <mergeCell ref="A5:L5"/>
    <mergeCell ref="A4:L4"/>
    <mergeCell ref="J1:L1"/>
    <mergeCell ref="B60:C60"/>
    <mergeCell ref="A2:A3"/>
    <mergeCell ref="B51:C51"/>
    <mergeCell ref="B46:C46"/>
    <mergeCell ref="A1:I1"/>
    <mergeCell ref="A23:L23"/>
    <mergeCell ref="A30:D30"/>
    <mergeCell ref="E2:E3"/>
    <mergeCell ref="A28:L28"/>
    <mergeCell ref="F2:F3"/>
    <mergeCell ref="C19:F19"/>
    <mergeCell ref="C27:F27"/>
    <mergeCell ref="B22:C22"/>
    <mergeCell ref="D2:D3"/>
    <mergeCell ref="H2:L2"/>
  </mergeCells>
  <pageMargins left="0" right="0" top="0" bottom="0" header="0.31496062992125984" footer="0.31496062992125984"/>
  <pageSetup paperSize="9" fitToWidth="0" fitToHeight="0" orientation="landscape"/>
</worksheet>
</file>

<file path=xl/worksheets/sheet9.xml><?xml version="1.0" encoding="utf-8"?>
<worksheet xmlns="http://schemas.openxmlformats.org/spreadsheetml/2006/main" xmlns:r="http://schemas.openxmlformats.org/officeDocument/2006/relationships">
  <dimension ref="A1:J42"/>
  <sheetViews>
    <sheetView topLeftCell="A37" workbookViewId="0">
      <selection activeCell="A37"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361" t="s">
        <v>100</v>
      </c>
      <c r="B1" s="361"/>
      <c r="C1" s="361"/>
      <c r="D1" s="361"/>
      <c r="E1" s="361"/>
      <c r="F1" s="361"/>
      <c r="G1" s="361"/>
      <c r="H1" s="361"/>
      <c r="I1" s="361"/>
    </row>
    <row r="2" spans="1:10" ht="21.75" customHeight="1">
      <c r="A2" s="132"/>
      <c r="B2" s="7"/>
      <c r="C2" s="365" t="s">
        <v>0</v>
      </c>
      <c r="D2" s="365"/>
      <c r="E2" s="365"/>
      <c r="F2" s="365"/>
      <c r="G2" s="365"/>
      <c r="H2" s="6"/>
      <c r="I2" s="6"/>
    </row>
    <row r="3" spans="1:10">
      <c r="A3" s="364" t="s">
        <v>1</v>
      </c>
      <c r="B3" s="363" t="s">
        <v>2</v>
      </c>
      <c r="C3" s="363" t="s">
        <v>3</v>
      </c>
      <c r="D3" s="364" t="s">
        <v>4</v>
      </c>
      <c r="E3" s="364" t="s">
        <v>5</v>
      </c>
      <c r="F3" s="362" t="s">
        <v>6</v>
      </c>
      <c r="G3" s="364" t="s">
        <v>7</v>
      </c>
      <c r="H3" s="362" t="s">
        <v>8</v>
      </c>
      <c r="I3" s="362" t="s">
        <v>9</v>
      </c>
    </row>
    <row r="4" spans="1:10">
      <c r="A4" s="364"/>
      <c r="B4" s="363"/>
      <c r="C4" s="363"/>
      <c r="D4" s="364"/>
      <c r="E4" s="364"/>
      <c r="F4" s="362"/>
      <c r="G4" s="364"/>
      <c r="H4" s="362"/>
      <c r="I4" s="362"/>
    </row>
    <row r="5" spans="1:10">
      <c r="A5" s="364"/>
      <c r="B5" s="9" t="s">
        <v>10</v>
      </c>
      <c r="C5" s="363"/>
      <c r="D5" s="10" t="s">
        <v>10</v>
      </c>
      <c r="E5" s="10" t="s">
        <v>10</v>
      </c>
      <c r="F5" s="11" t="s">
        <v>10</v>
      </c>
      <c r="G5" s="10" t="s">
        <v>11</v>
      </c>
      <c r="H5" s="362"/>
      <c r="I5" s="362"/>
    </row>
    <row r="6" spans="1:10" s="12" customFormat="1" ht="50.25" customHeight="1">
      <c r="A6" s="118" t="s">
        <v>224</v>
      </c>
      <c r="B6" s="14" t="s">
        <v>29</v>
      </c>
      <c r="C6" s="15">
        <v>34.450000000000003</v>
      </c>
      <c r="D6" s="14">
        <v>5.97</v>
      </c>
      <c r="E6" s="14">
        <v>5.48</v>
      </c>
      <c r="F6" s="14">
        <v>17.079999999999998</v>
      </c>
      <c r="G6" s="16">
        <v>141.6</v>
      </c>
      <c r="H6" s="168" t="s">
        <v>271</v>
      </c>
      <c r="I6" s="18">
        <v>94</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ht="25.5" customHeight="1">
      <c r="A11" s="137" t="s">
        <v>18</v>
      </c>
      <c r="B11" s="26"/>
      <c r="C11" s="26">
        <f>SUM(C6:C10)</f>
        <v>73.02000000000001</v>
      </c>
      <c r="D11" s="26">
        <f>SUM(D6:D10)</f>
        <v>18.589999999999996</v>
      </c>
      <c r="E11" s="26">
        <f>SUM(E6:E10)</f>
        <v>23.200000000000003</v>
      </c>
      <c r="F11" s="26">
        <f>SUM(F6:F10)</f>
        <v>49.68</v>
      </c>
      <c r="G11" s="26">
        <f>SUM(G6:G10)</f>
        <v>489.09999999999997</v>
      </c>
      <c r="H11" s="10"/>
      <c r="I11" s="10"/>
    </row>
    <row r="12" spans="1:10" ht="21" customHeight="1">
      <c r="A12" s="407" t="s">
        <v>19</v>
      </c>
      <c r="B12" s="407"/>
      <c r="C12" s="407"/>
      <c r="D12" s="407"/>
      <c r="E12" s="407"/>
      <c r="F12" s="407"/>
      <c r="G12" s="407"/>
      <c r="H12" s="407"/>
      <c r="I12" s="407"/>
    </row>
    <row r="13" spans="1:10" s="8" customFormat="1" ht="39" customHeight="1">
      <c r="A13" s="169" t="s">
        <v>51</v>
      </c>
      <c r="B13" s="18">
        <v>60</v>
      </c>
      <c r="C13" s="15">
        <v>5</v>
      </c>
      <c r="D13" s="15">
        <v>0.6</v>
      </c>
      <c r="E13" s="15">
        <v>3.1</v>
      </c>
      <c r="F13" s="15">
        <v>1.8</v>
      </c>
      <c r="G13" s="15">
        <v>37.6</v>
      </c>
      <c r="H13" s="18" t="s">
        <v>12</v>
      </c>
      <c r="I13" s="18" t="s">
        <v>22</v>
      </c>
      <c r="J13" s="2" t="s">
        <v>35</v>
      </c>
    </row>
    <row r="14" spans="1:10" s="170" customFormat="1" ht="40.5" customHeight="1">
      <c r="A14" s="171" t="s">
        <v>265</v>
      </c>
      <c r="B14" s="18">
        <v>250</v>
      </c>
      <c r="C14" s="15">
        <v>15</v>
      </c>
      <c r="D14" s="15">
        <v>2.5</v>
      </c>
      <c r="E14" s="15">
        <v>2.79</v>
      </c>
      <c r="F14" s="15">
        <v>17</v>
      </c>
      <c r="G14" s="15">
        <v>103.25</v>
      </c>
      <c r="H14" s="172" t="s">
        <v>269</v>
      </c>
      <c r="I14" s="18">
        <v>204</v>
      </c>
      <c r="J14" s="173"/>
    </row>
    <row r="15" spans="1:10" ht="26.25" customHeight="1">
      <c r="A15" s="135" t="s">
        <v>38</v>
      </c>
      <c r="B15" s="20">
        <v>150</v>
      </c>
      <c r="C15" s="15">
        <v>10</v>
      </c>
      <c r="D15" s="15">
        <v>3.6</v>
      </c>
      <c r="E15" s="15">
        <v>5.4</v>
      </c>
      <c r="F15" s="15">
        <v>36.4</v>
      </c>
      <c r="G15" s="15">
        <v>208.7</v>
      </c>
      <c r="H15" s="18" t="s">
        <v>270</v>
      </c>
      <c r="I15" s="18" t="s">
        <v>39</v>
      </c>
      <c r="J15" s="85" t="s">
        <v>35</v>
      </c>
    </row>
    <row r="16" spans="1:10" ht="22.5" customHeight="1">
      <c r="A16" s="135" t="s">
        <v>97</v>
      </c>
      <c r="B16" s="18">
        <v>90</v>
      </c>
      <c r="C16" s="15">
        <v>35</v>
      </c>
      <c r="D16" s="15">
        <v>17.28</v>
      </c>
      <c r="E16" s="15">
        <v>3.96</v>
      </c>
      <c r="F16" s="15">
        <v>12.12</v>
      </c>
      <c r="G16" s="15">
        <v>152.4</v>
      </c>
      <c r="H16" s="18" t="s">
        <v>98</v>
      </c>
      <c r="I16" s="18" t="s">
        <v>99</v>
      </c>
      <c r="J16" s="85" t="s">
        <v>35</v>
      </c>
    </row>
    <row r="17" spans="1:10" ht="21.75"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29.25" customHeight="1">
      <c r="A19" s="139" t="s">
        <v>41</v>
      </c>
      <c r="B19" s="18">
        <v>30</v>
      </c>
      <c r="C19" s="15">
        <v>1.5</v>
      </c>
      <c r="D19" s="15">
        <v>2.4</v>
      </c>
      <c r="E19" s="15">
        <v>0.3</v>
      </c>
      <c r="F19" s="15">
        <v>14.6</v>
      </c>
      <c r="G19" s="15">
        <v>72.599999999999994</v>
      </c>
      <c r="H19" s="34" t="s">
        <v>26</v>
      </c>
      <c r="I19" s="18">
        <v>13002</v>
      </c>
      <c r="J19" s="85" t="s">
        <v>35</v>
      </c>
    </row>
    <row r="20" spans="1:10">
      <c r="A20" s="137" t="s">
        <v>27</v>
      </c>
      <c r="B20" s="9"/>
      <c r="C20" s="26">
        <f>SUM(C13:C19)</f>
        <v>73</v>
      </c>
      <c r="D20" s="26">
        <f>SUM(D13:D19)</f>
        <v>33.480000000000004</v>
      </c>
      <c r="E20" s="26">
        <f>SUM(E13:E19)</f>
        <v>16.350000000000001</v>
      </c>
      <c r="F20" s="26">
        <f>SUM(F13:F19)</f>
        <v>138.52000000000001</v>
      </c>
      <c r="G20" s="26">
        <f>SUM(G13:G19)</f>
        <v>845.35</v>
      </c>
      <c r="H20" s="10"/>
      <c r="I20" s="10"/>
    </row>
    <row r="21" spans="1:10" ht="21" customHeight="1">
      <c r="A21" s="140" t="s">
        <v>42</v>
      </c>
      <c r="B21" s="16"/>
      <c r="C21" s="40">
        <f>C11+C20</f>
        <v>146.02000000000001</v>
      </c>
      <c r="D21" s="40">
        <f>D11+D20</f>
        <v>52.07</v>
      </c>
      <c r="E21" s="40">
        <f>E11+E20</f>
        <v>39.550000000000004</v>
      </c>
      <c r="F21" s="40">
        <f>F11+F20</f>
        <v>188.20000000000002</v>
      </c>
      <c r="G21" s="40">
        <f>G11+G20</f>
        <v>1334.45</v>
      </c>
      <c r="H21" s="16"/>
      <c r="I21" s="116"/>
      <c r="J21" s="141"/>
    </row>
    <row r="22" spans="1:10">
      <c r="A22" s="361" t="s">
        <v>101</v>
      </c>
      <c r="B22" s="361"/>
      <c r="C22" s="361"/>
      <c r="D22" s="361"/>
      <c r="E22" s="361"/>
      <c r="F22" s="361"/>
      <c r="G22" s="361"/>
      <c r="H22" s="361"/>
      <c r="I22" s="361"/>
    </row>
    <row r="23" spans="1:10">
      <c r="A23" s="132"/>
      <c r="B23" s="7"/>
      <c r="C23" s="365" t="s">
        <v>0</v>
      </c>
      <c r="D23" s="365"/>
      <c r="E23" s="365"/>
      <c r="F23" s="365"/>
      <c r="G23" s="365"/>
      <c r="H23" s="6"/>
      <c r="I23" s="6"/>
    </row>
    <row r="24" spans="1:10">
      <c r="A24" s="364" t="s">
        <v>1</v>
      </c>
      <c r="B24" s="363" t="s">
        <v>2</v>
      </c>
      <c r="C24" s="363" t="s">
        <v>3</v>
      </c>
      <c r="D24" s="364" t="s">
        <v>4</v>
      </c>
      <c r="E24" s="364" t="s">
        <v>5</v>
      </c>
      <c r="F24" s="362" t="s">
        <v>6</v>
      </c>
      <c r="G24" s="364" t="s">
        <v>7</v>
      </c>
      <c r="H24" s="362" t="s">
        <v>8</v>
      </c>
      <c r="I24" s="362" t="s">
        <v>9</v>
      </c>
    </row>
    <row r="25" spans="1:10">
      <c r="A25" s="364"/>
      <c r="B25" s="363"/>
      <c r="C25" s="363"/>
      <c r="D25" s="364"/>
      <c r="E25" s="364"/>
      <c r="F25" s="362"/>
      <c r="G25" s="364"/>
      <c r="H25" s="362"/>
      <c r="I25" s="362"/>
    </row>
    <row r="26" spans="1:10">
      <c r="A26" s="364"/>
      <c r="B26" s="9" t="s">
        <v>10</v>
      </c>
      <c r="C26" s="363"/>
      <c r="D26" s="10" t="s">
        <v>10</v>
      </c>
      <c r="E26" s="10" t="s">
        <v>10</v>
      </c>
      <c r="F26" s="11" t="s">
        <v>10</v>
      </c>
      <c r="G26" s="10" t="s">
        <v>11</v>
      </c>
      <c r="H26" s="362"/>
      <c r="I26" s="362"/>
    </row>
    <row r="27" spans="1:10" ht="63.75">
      <c r="A27" s="118" t="s">
        <v>96</v>
      </c>
      <c r="B27" s="14" t="s">
        <v>45</v>
      </c>
      <c r="C27" s="15">
        <f>C6</f>
        <v>34.450000000000003</v>
      </c>
      <c r="D27" s="14">
        <v>7.46</v>
      </c>
      <c r="E27" s="14">
        <v>6.85</v>
      </c>
      <c r="F27" s="14">
        <v>21.35</v>
      </c>
      <c r="G27" s="16">
        <v>177</v>
      </c>
      <c r="H27" s="168" t="s">
        <v>271</v>
      </c>
      <c r="I27" s="18">
        <v>94</v>
      </c>
      <c r="J27" s="133" t="s">
        <v>33</v>
      </c>
    </row>
    <row r="28" spans="1:10" s="2" customFormat="1" ht="24.75" customHeight="1">
      <c r="A28" s="134" t="s">
        <v>32</v>
      </c>
      <c r="B28" s="18">
        <v>20</v>
      </c>
      <c r="C28" s="15">
        <f>C7</f>
        <v>11.77</v>
      </c>
      <c r="D28" s="15">
        <v>5.12</v>
      </c>
      <c r="E28" s="15">
        <v>5.22</v>
      </c>
      <c r="F28" s="15">
        <v>0</v>
      </c>
      <c r="G28" s="15">
        <v>68.599999999999994</v>
      </c>
      <c r="H28" s="18" t="s">
        <v>12</v>
      </c>
      <c r="I28" s="18" t="s">
        <v>13</v>
      </c>
      <c r="J28" s="2" t="s">
        <v>34</v>
      </c>
    </row>
    <row r="29" spans="1:10" ht="23.25" customHeight="1">
      <c r="A29" s="157" t="s">
        <v>14</v>
      </c>
      <c r="B29" s="20">
        <v>10</v>
      </c>
      <c r="C29" s="15">
        <f>C8</f>
        <v>5.34</v>
      </c>
      <c r="D29" s="15">
        <v>0.1</v>
      </c>
      <c r="E29" s="15">
        <v>7.3</v>
      </c>
      <c r="F29" s="15">
        <v>0.1</v>
      </c>
      <c r="G29" s="15">
        <v>66.099999999999994</v>
      </c>
      <c r="H29" s="18" t="s">
        <v>12</v>
      </c>
      <c r="I29" s="18" t="s">
        <v>15</v>
      </c>
      <c r="J29" s="85" t="s">
        <v>34</v>
      </c>
    </row>
    <row r="30" spans="1:10" ht="23.25" customHeight="1">
      <c r="A30" s="135" t="s">
        <v>16</v>
      </c>
      <c r="B30" s="18">
        <v>40</v>
      </c>
      <c r="C30" s="15">
        <f>C9</f>
        <v>4.7</v>
      </c>
      <c r="D30" s="15">
        <v>2.8</v>
      </c>
      <c r="E30" s="15">
        <v>0.8</v>
      </c>
      <c r="F30" s="15">
        <v>20</v>
      </c>
      <c r="G30" s="15">
        <v>105.6</v>
      </c>
      <c r="H30" s="18" t="s">
        <v>17</v>
      </c>
      <c r="I30" s="18">
        <v>125</v>
      </c>
      <c r="J30" s="85" t="s">
        <v>35</v>
      </c>
    </row>
    <row r="31" spans="1:10" ht="22.5" customHeight="1">
      <c r="A31" s="118" t="s">
        <v>49</v>
      </c>
      <c r="B31" s="18">
        <v>200</v>
      </c>
      <c r="C31" s="15">
        <f>C10</f>
        <v>16.760000000000002</v>
      </c>
      <c r="D31" s="15">
        <v>4.5999999999999996</v>
      </c>
      <c r="E31" s="15">
        <v>4.4000000000000004</v>
      </c>
      <c r="F31" s="15">
        <v>12.5</v>
      </c>
      <c r="G31" s="15">
        <v>107.2</v>
      </c>
      <c r="H31" s="18" t="s">
        <v>12</v>
      </c>
      <c r="I31" s="18" t="s">
        <v>50</v>
      </c>
      <c r="J31" s="85" t="s">
        <v>33</v>
      </c>
    </row>
    <row r="32" spans="1:10">
      <c r="A32" s="137" t="s">
        <v>18</v>
      </c>
      <c r="B32" s="26"/>
      <c r="C32" s="26">
        <f>SUM(C27:C31)</f>
        <v>73.02000000000001</v>
      </c>
      <c r="D32" s="26">
        <f>SUM(D27:D31)</f>
        <v>20.079999999999998</v>
      </c>
      <c r="E32" s="26">
        <f>SUM(E27:E31)</f>
        <v>24.57</v>
      </c>
      <c r="F32" s="26">
        <f>SUM(F27:F31)</f>
        <v>53.95</v>
      </c>
      <c r="G32" s="26">
        <f>SUM(G27:G31)</f>
        <v>524.5</v>
      </c>
      <c r="H32" s="10"/>
      <c r="I32" s="10"/>
    </row>
    <row r="33" spans="1:10" ht="22.5" customHeight="1">
      <c r="A33" s="407" t="s">
        <v>19</v>
      </c>
      <c r="B33" s="407"/>
      <c r="C33" s="407"/>
      <c r="D33" s="407"/>
      <c r="E33" s="407"/>
      <c r="F33" s="407"/>
      <c r="G33" s="407"/>
      <c r="H33" s="407"/>
      <c r="I33" s="407"/>
    </row>
    <row r="34" spans="1:10" ht="38.25">
      <c r="A34" s="169" t="s">
        <v>51</v>
      </c>
      <c r="B34" s="18">
        <v>100</v>
      </c>
      <c r="C34" s="15">
        <f t="shared" ref="C34:C40" si="0">C13</f>
        <v>5</v>
      </c>
      <c r="D34" s="15">
        <v>0.99</v>
      </c>
      <c r="E34" s="15">
        <v>5.15</v>
      </c>
      <c r="F34" s="15">
        <v>3</v>
      </c>
      <c r="G34" s="15">
        <v>62.42</v>
      </c>
      <c r="H34" s="18" t="s">
        <v>12</v>
      </c>
      <c r="I34" s="18" t="s">
        <v>22</v>
      </c>
      <c r="J34" s="2" t="s">
        <v>35</v>
      </c>
    </row>
    <row r="35" spans="1:10" s="170" customFormat="1" ht="42" customHeight="1">
      <c r="A35" s="171" t="s">
        <v>265</v>
      </c>
      <c r="B35" s="18">
        <v>300</v>
      </c>
      <c r="C35" s="15">
        <f t="shared" si="0"/>
        <v>15</v>
      </c>
      <c r="D35" s="15">
        <v>2.68</v>
      </c>
      <c r="E35" s="15">
        <v>2.8</v>
      </c>
      <c r="F35" s="15">
        <v>17.14</v>
      </c>
      <c r="G35" s="15">
        <v>104.5</v>
      </c>
      <c r="H35" s="172" t="s">
        <v>269</v>
      </c>
      <c r="I35" s="18">
        <v>204</v>
      </c>
      <c r="J35" s="173"/>
    </row>
    <row r="36" spans="1:10" ht="25.5" customHeight="1">
      <c r="A36" s="135" t="s">
        <v>38</v>
      </c>
      <c r="B36" s="20">
        <v>180</v>
      </c>
      <c r="C36" s="15">
        <f t="shared" si="0"/>
        <v>10</v>
      </c>
      <c r="D36" s="15">
        <v>4.32</v>
      </c>
      <c r="E36" s="15">
        <v>6.48</v>
      </c>
      <c r="F36" s="15">
        <v>43.7</v>
      </c>
      <c r="G36" s="15">
        <v>250.44</v>
      </c>
      <c r="H36" s="18" t="s">
        <v>12</v>
      </c>
      <c r="I36" s="18" t="s">
        <v>39</v>
      </c>
      <c r="J36" s="85" t="s">
        <v>35</v>
      </c>
    </row>
    <row r="37" spans="1:10" ht="22.5" customHeight="1">
      <c r="A37" s="135" t="s">
        <v>97</v>
      </c>
      <c r="B37" s="18">
        <v>100</v>
      </c>
      <c r="C37" s="15">
        <f t="shared" si="0"/>
        <v>35</v>
      </c>
      <c r="D37" s="15">
        <v>19.18</v>
      </c>
      <c r="E37" s="15">
        <v>4.4000000000000004</v>
      </c>
      <c r="F37" s="15">
        <v>13.45</v>
      </c>
      <c r="G37" s="15">
        <v>169.16</v>
      </c>
      <c r="H37" s="18" t="s">
        <v>98</v>
      </c>
      <c r="I37" s="18" t="s">
        <v>99</v>
      </c>
      <c r="J37" s="85" t="s">
        <v>35</v>
      </c>
    </row>
    <row r="38" spans="1:10" ht="22.5" customHeight="1">
      <c r="A38" s="135" t="s">
        <v>23</v>
      </c>
      <c r="B38" s="18">
        <v>200</v>
      </c>
      <c r="C38" s="15">
        <f t="shared" si="0"/>
        <v>5</v>
      </c>
      <c r="D38" s="15">
        <v>0.6</v>
      </c>
      <c r="E38" s="15">
        <v>0</v>
      </c>
      <c r="F38" s="15">
        <v>22.8</v>
      </c>
      <c r="G38" s="15">
        <v>93.2</v>
      </c>
      <c r="H38" s="18" t="s">
        <v>12</v>
      </c>
      <c r="I38" s="18" t="s">
        <v>24</v>
      </c>
      <c r="J38" s="85" t="s">
        <v>35</v>
      </c>
    </row>
    <row r="39" spans="1:10" ht="31.5" customHeight="1">
      <c r="A39" s="21" t="s">
        <v>25</v>
      </c>
      <c r="B39" s="18">
        <v>80</v>
      </c>
      <c r="C39" s="15">
        <f t="shared" si="0"/>
        <v>1.5</v>
      </c>
      <c r="D39" s="15">
        <v>6.5</v>
      </c>
      <c r="E39" s="15">
        <v>0.8</v>
      </c>
      <c r="F39" s="15">
        <v>33.799999999999997</v>
      </c>
      <c r="G39" s="15">
        <v>177.6</v>
      </c>
      <c r="H39" s="34" t="s">
        <v>26</v>
      </c>
      <c r="I39" s="18">
        <v>13003</v>
      </c>
      <c r="J39" s="85" t="s">
        <v>35</v>
      </c>
    </row>
    <row r="40" spans="1:10" ht="36.75" customHeight="1">
      <c r="A40" s="139" t="s">
        <v>41</v>
      </c>
      <c r="B40" s="18">
        <v>30</v>
      </c>
      <c r="C40" s="15">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36.67</v>
      </c>
      <c r="E41" s="26">
        <f>SUM(E34:E40)</f>
        <v>19.93</v>
      </c>
      <c r="F41" s="26">
        <f>SUM(F34:F40)</f>
        <v>148.48999999999998</v>
      </c>
      <c r="G41" s="26">
        <f>SUM(G34:G40)</f>
        <v>929.92000000000007</v>
      </c>
      <c r="H41" s="10"/>
      <c r="I41" s="10"/>
    </row>
    <row r="42" spans="1:10" ht="21.75" customHeight="1">
      <c r="A42" s="140" t="s">
        <v>42</v>
      </c>
      <c r="B42" s="16"/>
      <c r="C42" s="40">
        <f>C32+C41</f>
        <v>146.02000000000001</v>
      </c>
      <c r="D42" s="40">
        <f>D32+D41</f>
        <v>56.75</v>
      </c>
      <c r="E42" s="40">
        <f>E32+E41</f>
        <v>44.5</v>
      </c>
      <c r="F42" s="40">
        <f>F32+F41</f>
        <v>202.44</v>
      </c>
      <c r="G42" s="40">
        <f>G32+G41</f>
        <v>1454.42</v>
      </c>
      <c r="H42" s="16"/>
      <c r="I42" s="116"/>
      <c r="J42" s="141"/>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13</vt:i4>
      </vt:variant>
    </vt:vector>
  </HeadingPairs>
  <TitlesOfParts>
    <vt:vector size="35" baseType="lpstr">
      <vt:lpstr>1 день</vt:lpstr>
      <vt:lpstr>расчеты 1 день</vt:lpstr>
      <vt:lpstr>2 день</vt:lpstr>
      <vt:lpstr>расчеты 2 день</vt:lpstr>
      <vt:lpstr>3 день</vt:lpstr>
      <vt:lpstr>расчеты 3 день</vt:lpstr>
      <vt:lpstr>4 день</vt:lpstr>
      <vt:lpstr>расчеты 4 день</vt:lpstr>
      <vt:lpstr>5 день</vt:lpstr>
      <vt:lpstr>6 день</vt:lpstr>
      <vt:lpstr>расчеты 5 день</vt:lpstr>
      <vt:lpstr>расчеты 6 день</vt:lpstr>
      <vt:lpstr>7 день</vt:lpstr>
      <vt:lpstr>расчеты 7 день</vt:lpstr>
      <vt:lpstr>8 день</vt:lpstr>
      <vt:lpstr>расчеты 8 день</vt:lpstr>
      <vt:lpstr>9 день</vt:lpstr>
      <vt:lpstr>расчеты 9 день</vt:lpstr>
      <vt:lpstr>10 день</vt:lpstr>
      <vt:lpstr>расчеты 10 день</vt:lpstr>
      <vt:lpstr>1 день 7-11 лет</vt:lpstr>
      <vt:lpstr>Лист1</vt:lpstr>
      <vt:lpstr>'1 день 7-11 лет'!Область_печати</vt:lpstr>
      <vt:lpstr>'10 день'!Область_печати</vt:lpstr>
      <vt:lpstr>Лист1!Область_печати</vt:lpstr>
      <vt:lpstr>'расчеты 1 день'!Область_печати</vt:lpstr>
      <vt:lpstr>'расчеты 10 день'!Область_печати</vt:lpstr>
      <vt:lpstr>'расчеты 2 день'!Область_печати</vt:lpstr>
      <vt:lpstr>'расчеты 3 день'!Область_печати</vt:lpstr>
      <vt:lpstr>'расчеты 4 день'!Область_печати</vt:lpstr>
      <vt:lpstr>'расчеты 5 день'!Область_печати</vt:lpstr>
      <vt:lpstr>'расчеты 6 день'!Область_печати</vt:lpstr>
      <vt:lpstr>'расчеты 7 день'!Область_печати</vt:lpstr>
      <vt:lpstr>'расчеты 8 день'!Область_печати</vt:lpstr>
      <vt:lpstr>'расчеты 9 день'!Область_печати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happy</cp:lastModifiedBy>
  <cp:lastPrinted>2023-09-25T04:21:21Z</cp:lastPrinted>
  <dcterms:created xsi:type="dcterms:W3CDTF">2021-08-08T05:37:47Z</dcterms:created>
  <dcterms:modified xsi:type="dcterms:W3CDTF">2025-08-18T13:43:23Z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5f681591d11d440ea3d6b1db9d2453b9</vt:lpwstr>
  </property>
</Properties>
</file>