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585" tabRatio="899" firstSheet="20" activeTab="29"/>
  </bookViews>
  <sheets>
    <sheet name="1 день" sheetId="1" state="hidden" r:id="rId1"/>
    <sheet name="расчеты 1 день" sheetId="11" state="hidden" r:id="rId2"/>
    <sheet name="2 день" sheetId="2" state="hidden" r:id="rId3"/>
    <sheet name="расчеты 2 день" sheetId="12" state="hidden" r:id="rId4"/>
    <sheet name="3 день" sheetId="4" state="hidden" r:id="rId5"/>
    <sheet name="расчеты 3 день" sheetId="13" state="hidden" r:id="rId6"/>
    <sheet name="4 день" sheetId="3" state="hidden" r:id="rId7"/>
    <sheet name="расчеты 4 день" sheetId="14" state="hidden" r:id="rId8"/>
    <sheet name="5 день" sheetId="6" state="hidden" r:id="rId9"/>
    <sheet name="6 день" sheetId="5" state="hidden" r:id="rId10"/>
    <sheet name="расчеты 5 день" sheetId="15" state="hidden" r:id="rId11"/>
    <sheet name="расчеты 6 день" sheetId="16" state="hidden" r:id="rId12"/>
    <sheet name="7 день" sheetId="7" state="hidden" r:id="rId13"/>
    <sheet name="расчеты 7 день" sheetId="17" state="hidden" r:id="rId14"/>
    <sheet name="8 день" sheetId="8" state="hidden" r:id="rId15"/>
    <sheet name="расчеты 8 день" sheetId="18" state="hidden" r:id="rId16"/>
    <sheet name="9 день" sheetId="9" state="hidden" r:id="rId17"/>
    <sheet name="расчеты 9 день" sheetId="19" state="hidden" r:id="rId18"/>
    <sheet name="10 день" sheetId="10" state="hidden" r:id="rId19"/>
    <sheet name="расчеты 10 день" sheetId="20" state="hidden" r:id="rId20"/>
    <sheet name="день 1" sheetId="21" r:id="rId21"/>
    <sheet name="день 2" sheetId="23" r:id="rId22"/>
    <sheet name="день 3" sheetId="25" r:id="rId23"/>
    <sheet name="день 4" sheetId="27" r:id="rId24"/>
    <sheet name="день 5" sheetId="31" r:id="rId25"/>
    <sheet name="день 6" sheetId="29" r:id="rId26"/>
    <sheet name="день 7" sheetId="33" r:id="rId27"/>
    <sheet name="день 8" sheetId="35" r:id="rId28"/>
    <sheet name="день 9" sheetId="37" r:id="rId29"/>
    <sheet name="день 10" sheetId="39" r:id="rId30"/>
  </sheets>
  <definedNames>
    <definedName name="_xlnm.Print_Area" localSheetId="18">'10 день'!$A$1:$I$42</definedName>
    <definedName name="_xlnm.Print_Area" localSheetId="20">'день 1'!$A$2:$L$20</definedName>
    <definedName name="_xlnm.Print_Area" localSheetId="29">'день 10'!$A$1:$L$28</definedName>
    <definedName name="_xlnm.Print_Area" localSheetId="21">'день 2'!$A$1:$L$20</definedName>
    <definedName name="_xlnm.Print_Area" localSheetId="22">'день 3'!$A$1:$L$19</definedName>
    <definedName name="_xlnm.Print_Area" localSheetId="23">'день 4'!$A$1:$L$22</definedName>
    <definedName name="_xlnm.Print_Area" localSheetId="24">'день 5'!$A$1:$L$25</definedName>
    <definedName name="_xlnm.Print_Area" localSheetId="25">'день 6'!$A$1:$K$23</definedName>
    <definedName name="_xlnm.Print_Area" localSheetId="26">'день 7'!$A$1:$L$26</definedName>
    <definedName name="_xlnm.Print_Area" localSheetId="27">'день 8'!$A$1:$L$23</definedName>
    <definedName name="_xlnm.Print_Area" localSheetId="28">'день 9'!$A$1:$L$27</definedName>
    <definedName name="_xlnm.Print_Area" localSheetId="1">'расчеты 1 день'!$A$1:$L$66</definedName>
    <definedName name="_xlnm.Print_Area" localSheetId="19">'расчеты 10 день'!$A$1:$L$78</definedName>
    <definedName name="_xlnm.Print_Area" localSheetId="3">'расчеты 2 день'!$A$1:$L$82</definedName>
    <definedName name="_xlnm.Print_Area" localSheetId="5">'расчеты 3 день'!$A$1:$L$71</definedName>
    <definedName name="_xlnm.Print_Area" localSheetId="7">'расчеты 4 день'!$A$1:$L$77</definedName>
    <definedName name="_xlnm.Print_Area" localSheetId="10">'расчеты 5 день'!$A$1:$L$59</definedName>
    <definedName name="_xlnm.Print_Area" localSheetId="11">'расчеты 6 день'!$A$1:$L$78</definedName>
    <definedName name="_xlnm.Print_Area" localSheetId="13">'расчеты 7 день'!$A$1:$L$83</definedName>
    <definedName name="_xlnm.Print_Area" localSheetId="15">'расчеты 8 день'!$A$1:$L$79</definedName>
    <definedName name="_xlnm.Print_Area" localSheetId="17">'расчеты 9 день'!$A$1:$L$79</definedName>
  </definedName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1"/>
  <c r="J15" i="39" l="1"/>
  <c r="H15"/>
  <c r="F15"/>
  <c r="L15" i="37"/>
  <c r="J15"/>
  <c r="H15"/>
  <c r="F15"/>
  <c r="L15" i="35"/>
  <c r="J15"/>
  <c r="H15"/>
  <c r="F15"/>
  <c r="L15" i="33"/>
  <c r="J15"/>
  <c r="K15"/>
  <c r="H15"/>
  <c r="F15"/>
  <c r="K14" i="29"/>
  <c r="H14"/>
  <c r="F14"/>
  <c r="L14" i="31"/>
  <c r="J14"/>
  <c r="H14"/>
  <c r="F14"/>
  <c r="L15" i="27"/>
  <c r="J15"/>
  <c r="H15"/>
  <c r="F15"/>
  <c r="L14" i="25"/>
  <c r="J14"/>
  <c r="H14"/>
  <c r="F14"/>
  <c r="L15" i="23"/>
  <c r="J15"/>
  <c r="H15"/>
  <c r="F15"/>
  <c r="L17" i="21" l="1"/>
  <c r="J17"/>
  <c r="H17"/>
  <c r="F17"/>
  <c r="K15" i="37"/>
  <c r="D15" i="35"/>
  <c r="K17" i="21" l="1"/>
  <c r="E15" i="35" l="1"/>
  <c r="G15"/>
  <c r="I15"/>
  <c r="K15"/>
  <c r="E14" i="29"/>
  <c r="G14"/>
  <c r="I14"/>
  <c r="J14"/>
  <c r="G14" i="31"/>
  <c r="E15" i="27"/>
  <c r="G15"/>
  <c r="I15"/>
  <c r="K15"/>
  <c r="I17" i="21"/>
  <c r="G17"/>
  <c r="E17"/>
  <c r="E15" i="39" l="1"/>
  <c r="G15"/>
  <c r="I15"/>
  <c r="K15"/>
  <c r="I15" i="37" l="1"/>
  <c r="G15"/>
  <c r="E15"/>
  <c r="I15" i="33"/>
  <c r="G15"/>
  <c r="E15"/>
  <c r="K14" i="31"/>
  <c r="I14"/>
  <c r="E14"/>
  <c r="K14" i="25"/>
  <c r="I14"/>
  <c r="G14"/>
  <c r="E14"/>
  <c r="K15" i="23"/>
  <c r="I15"/>
  <c r="G15"/>
  <c r="E15"/>
  <c r="G65" i="20"/>
  <c r="E64"/>
  <c r="E62"/>
  <c r="F59"/>
  <c r="E59"/>
  <c r="F58"/>
  <c r="E58"/>
  <c r="F57"/>
  <c r="E57"/>
  <c r="F54"/>
  <c r="E54"/>
  <c r="F53"/>
  <c r="E53"/>
  <c r="F52"/>
  <c r="E52"/>
  <c r="F51"/>
  <c r="E51"/>
  <c r="F50"/>
  <c r="E50"/>
  <c r="F49"/>
  <c r="E49"/>
  <c r="F48"/>
  <c r="E48"/>
  <c r="F45"/>
  <c r="F44"/>
  <c r="E44"/>
  <c r="F43"/>
  <c r="E43"/>
  <c r="F42"/>
  <c r="E42"/>
  <c r="F41"/>
  <c r="E41"/>
  <c r="F40"/>
  <c r="E40"/>
  <c r="F39"/>
  <c r="E39"/>
  <c r="G37"/>
  <c r="F36"/>
  <c r="E36"/>
  <c r="F35"/>
  <c r="E35"/>
  <c r="F34"/>
  <c r="E34"/>
  <c r="L31"/>
  <c r="K31"/>
  <c r="J31"/>
  <c r="I31"/>
  <c r="H31"/>
  <c r="G31"/>
  <c r="G30"/>
  <c r="F30"/>
  <c r="E30"/>
  <c r="G28"/>
  <c r="F27"/>
  <c r="E27"/>
  <c r="F26"/>
  <c r="E26"/>
  <c r="F25"/>
  <c r="E25"/>
  <c r="G23"/>
  <c r="F22"/>
  <c r="E22"/>
  <c r="G20"/>
  <c r="F19"/>
  <c r="E19"/>
  <c r="F18"/>
  <c r="E18"/>
  <c r="F17"/>
  <c r="E17"/>
  <c r="F16"/>
  <c r="E16"/>
  <c r="F15"/>
  <c r="E15"/>
  <c r="F14"/>
  <c r="E14"/>
  <c r="F13"/>
  <c r="E13"/>
  <c r="F12"/>
  <c r="E12"/>
  <c r="G10"/>
  <c r="F9"/>
  <c r="E9"/>
  <c r="F8"/>
  <c r="E8"/>
  <c r="F7"/>
  <c r="E7"/>
  <c r="F6"/>
  <c r="E6"/>
  <c r="G42" i="10"/>
  <c r="F42"/>
  <c r="E42"/>
  <c r="D42"/>
  <c r="G41"/>
  <c r="F41"/>
  <c r="E41"/>
  <c r="D41"/>
  <c r="C41"/>
  <c r="G40"/>
  <c r="F40"/>
  <c r="E40"/>
  <c r="D40"/>
  <c r="C40"/>
  <c r="C39"/>
  <c r="C38"/>
  <c r="C37"/>
  <c r="C36"/>
  <c r="C35"/>
  <c r="G32"/>
  <c r="F32"/>
  <c r="E32"/>
  <c r="D32"/>
  <c r="C32"/>
  <c r="C31"/>
  <c r="C30"/>
  <c r="C29"/>
  <c r="C28"/>
  <c r="C27"/>
  <c r="G20"/>
  <c r="F20"/>
  <c r="E20"/>
  <c r="D20"/>
  <c r="C20"/>
  <c r="G19"/>
  <c r="F19"/>
  <c r="E19"/>
  <c r="D19"/>
  <c r="C19"/>
  <c r="G11"/>
  <c r="F11"/>
  <c r="E11"/>
  <c r="D11"/>
  <c r="C11"/>
  <c r="G65" i="19"/>
  <c r="E64"/>
  <c r="E62"/>
  <c r="F59"/>
  <c r="E59"/>
  <c r="F58"/>
  <c r="E58"/>
  <c r="F57"/>
  <c r="E57"/>
  <c r="F54"/>
  <c r="E54"/>
  <c r="F53"/>
  <c r="E53"/>
  <c r="F52"/>
  <c r="E52"/>
  <c r="F49"/>
  <c r="E49"/>
  <c r="F48"/>
  <c r="E48"/>
  <c r="F47"/>
  <c r="E47"/>
  <c r="F46"/>
  <c r="E46"/>
  <c r="F45"/>
  <c r="E45"/>
  <c r="F42"/>
  <c r="E42"/>
  <c r="F41"/>
  <c r="E41"/>
  <c r="F40"/>
  <c r="E40"/>
  <c r="F39"/>
  <c r="E39"/>
  <c r="F38"/>
  <c r="E38"/>
  <c r="F37"/>
  <c r="E37"/>
  <c r="F36"/>
  <c r="E36"/>
  <c r="F35"/>
  <c r="E35"/>
  <c r="F32"/>
  <c r="E32"/>
  <c r="F31"/>
  <c r="E31"/>
  <c r="F30"/>
  <c r="E30"/>
  <c r="F29"/>
  <c r="E29"/>
  <c r="F28"/>
  <c r="E28"/>
  <c r="F27"/>
  <c r="E27"/>
  <c r="L24"/>
  <c r="K24"/>
  <c r="J24"/>
  <c r="I24"/>
  <c r="H24"/>
  <c r="G24"/>
  <c r="G23"/>
  <c r="F23"/>
  <c r="E23"/>
  <c r="G21"/>
  <c r="F21"/>
  <c r="E21"/>
  <c r="G19"/>
  <c r="F18"/>
  <c r="E18"/>
  <c r="F17"/>
  <c r="E17"/>
  <c r="F16"/>
  <c r="E16"/>
  <c r="G14"/>
  <c r="F14"/>
  <c r="E14"/>
  <c r="G12"/>
  <c r="F12"/>
  <c r="E12"/>
  <c r="G10"/>
  <c r="F9"/>
  <c r="E9"/>
  <c r="F8"/>
  <c r="E8"/>
  <c r="F7"/>
  <c r="E7"/>
  <c r="F6"/>
  <c r="E6"/>
  <c r="G45" i="9"/>
  <c r="F45"/>
  <c r="E45"/>
  <c r="D45"/>
  <c r="C45"/>
  <c r="G44"/>
  <c r="F44"/>
  <c r="E44"/>
  <c r="D44"/>
  <c r="C44"/>
  <c r="C43"/>
  <c r="C42"/>
  <c r="C41"/>
  <c r="C40"/>
  <c r="C39"/>
  <c r="C38"/>
  <c r="C37"/>
  <c r="G35"/>
  <c r="F35"/>
  <c r="E35"/>
  <c r="D35"/>
  <c r="C35"/>
  <c r="C34"/>
  <c r="A34"/>
  <c r="C33"/>
  <c r="A33"/>
  <c r="C32"/>
  <c r="A32"/>
  <c r="C31"/>
  <c r="A31"/>
  <c r="C29"/>
  <c r="A29"/>
  <c r="G22"/>
  <c r="F22"/>
  <c r="E22"/>
  <c r="D22"/>
  <c r="G21"/>
  <c r="F21"/>
  <c r="E21"/>
  <c r="D21"/>
  <c r="C21"/>
  <c r="G12"/>
  <c r="F12"/>
  <c r="E12"/>
  <c r="D12"/>
  <c r="C12"/>
  <c r="G59" i="18"/>
  <c r="E58"/>
  <c r="E56"/>
  <c r="F53"/>
  <c r="E53"/>
  <c r="F52"/>
  <c r="E52"/>
  <c r="F49"/>
  <c r="E49"/>
  <c r="F48"/>
  <c r="E48"/>
  <c r="F47"/>
  <c r="E47"/>
  <c r="F46"/>
  <c r="E46"/>
  <c r="F45"/>
  <c r="E45"/>
  <c r="F44"/>
  <c r="E44"/>
  <c r="F41"/>
  <c r="F40"/>
  <c r="E40"/>
  <c r="F39"/>
  <c r="E39"/>
  <c r="F38"/>
  <c r="E38"/>
  <c r="F37"/>
  <c r="E37"/>
  <c r="F36"/>
  <c r="E36"/>
  <c r="F35"/>
  <c r="E35"/>
  <c r="F32"/>
  <c r="E32"/>
  <c r="F31"/>
  <c r="E31"/>
  <c r="L28"/>
  <c r="K28"/>
  <c r="J28"/>
  <c r="I28"/>
  <c r="H28"/>
  <c r="G28"/>
  <c r="G27"/>
  <c r="F27"/>
  <c r="E27"/>
  <c r="G25"/>
  <c r="F24"/>
  <c r="E24"/>
  <c r="F23"/>
  <c r="E23"/>
  <c r="F22"/>
  <c r="E22"/>
  <c r="G20"/>
  <c r="F20"/>
  <c r="E20"/>
  <c r="G18"/>
  <c r="F18"/>
  <c r="E18"/>
  <c r="G16"/>
  <c r="F16"/>
  <c r="E16"/>
  <c r="G14"/>
  <c r="F13"/>
  <c r="E13"/>
  <c r="F12"/>
  <c r="E12"/>
  <c r="F11"/>
  <c r="E11"/>
  <c r="F10"/>
  <c r="E10"/>
  <c r="F9"/>
  <c r="E9"/>
  <c r="F8"/>
  <c r="E8"/>
  <c r="F7"/>
  <c r="E7"/>
  <c r="F6"/>
  <c r="E6"/>
  <c r="G43" i="8"/>
  <c r="F43"/>
  <c r="E43"/>
  <c r="D43"/>
  <c r="C43"/>
  <c r="G42"/>
  <c r="F42"/>
  <c r="E42"/>
  <c r="D42"/>
  <c r="C42"/>
  <c r="G34"/>
  <c r="F34"/>
  <c r="E34"/>
  <c r="D34"/>
  <c r="C34"/>
  <c r="G21"/>
  <c r="F21"/>
  <c r="E21"/>
  <c r="D21"/>
  <c r="C21"/>
  <c r="G20"/>
  <c r="F20"/>
  <c r="E20"/>
  <c r="D20"/>
  <c r="C20"/>
  <c r="G12"/>
  <c r="F12"/>
  <c r="E12"/>
  <c r="D12"/>
  <c r="C12"/>
  <c r="C6"/>
  <c r="G64" i="17"/>
  <c r="E63"/>
  <c r="E61"/>
  <c r="F58"/>
  <c r="E58"/>
  <c r="F57"/>
  <c r="E57"/>
  <c r="F54"/>
  <c r="E54"/>
  <c r="F53"/>
  <c r="E53"/>
  <c r="F52"/>
  <c r="E52"/>
  <c r="F51"/>
  <c r="E51"/>
  <c r="F50"/>
  <c r="E50"/>
  <c r="F49"/>
  <c r="E49"/>
  <c r="F46"/>
  <c r="E46"/>
  <c r="F45"/>
  <c r="E45"/>
  <c r="F44"/>
  <c r="E44"/>
  <c r="F41"/>
  <c r="F40"/>
  <c r="E40"/>
  <c r="F39"/>
  <c r="E39"/>
  <c r="F38"/>
  <c r="E38"/>
  <c r="F37"/>
  <c r="E37"/>
  <c r="F36"/>
  <c r="E36"/>
  <c r="F35"/>
  <c r="E35"/>
  <c r="F34"/>
  <c r="E34"/>
  <c r="F33"/>
  <c r="E33"/>
  <c r="F30"/>
  <c r="E30"/>
  <c r="F29"/>
  <c r="E29"/>
  <c r="L26"/>
  <c r="K26"/>
  <c r="J26"/>
  <c r="I26"/>
  <c r="H26"/>
  <c r="G26"/>
  <c r="G25"/>
  <c r="F25"/>
  <c r="E25"/>
  <c r="G23"/>
  <c r="F23"/>
  <c r="E23"/>
  <c r="G21"/>
  <c r="F20"/>
  <c r="E20"/>
  <c r="F19"/>
  <c r="E19"/>
  <c r="F18"/>
  <c r="E18"/>
  <c r="G16"/>
  <c r="F16"/>
  <c r="E16"/>
  <c r="G14"/>
  <c r="F14"/>
  <c r="E14"/>
  <c r="G12"/>
  <c r="F12"/>
  <c r="E12"/>
  <c r="G10"/>
  <c r="F9"/>
  <c r="E9"/>
  <c r="F8"/>
  <c r="E8"/>
  <c r="F7"/>
  <c r="E7"/>
  <c r="F6"/>
  <c r="E6"/>
  <c r="G46" i="7"/>
  <c r="F46"/>
  <c r="E46"/>
  <c r="D46"/>
  <c r="C46"/>
  <c r="G45"/>
  <c r="F45"/>
  <c r="E45"/>
  <c r="D45"/>
  <c r="C45"/>
  <c r="C44"/>
  <c r="C43"/>
  <c r="C42"/>
  <c r="C41"/>
  <c r="C40"/>
  <c r="C39"/>
  <c r="C38"/>
  <c r="G36"/>
  <c r="F36"/>
  <c r="E36"/>
  <c r="D36"/>
  <c r="C36"/>
  <c r="A35"/>
  <c r="A34"/>
  <c r="A30"/>
  <c r="G23"/>
  <c r="F23"/>
  <c r="E23"/>
  <c r="D23"/>
  <c r="C23"/>
  <c r="G22"/>
  <c r="F22"/>
  <c r="E22"/>
  <c r="D22"/>
  <c r="C22"/>
  <c r="G13"/>
  <c r="F13"/>
  <c r="E13"/>
  <c r="D13"/>
  <c r="C13"/>
  <c r="G57" i="16"/>
  <c r="E56"/>
  <c r="E54"/>
  <c r="F51"/>
  <c r="E51"/>
  <c r="F50"/>
  <c r="E50"/>
  <c r="F47"/>
  <c r="E47"/>
  <c r="F46"/>
  <c r="E46"/>
  <c r="F45"/>
  <c r="E45"/>
  <c r="F44"/>
  <c r="E44"/>
  <c r="F43"/>
  <c r="E43"/>
  <c r="F40"/>
  <c r="E40"/>
  <c r="F39"/>
  <c r="E39"/>
  <c r="F38"/>
  <c r="E38"/>
  <c r="G36"/>
  <c r="F35"/>
  <c r="F34"/>
  <c r="E34"/>
  <c r="F33"/>
  <c r="E33"/>
  <c r="F32"/>
  <c r="E32"/>
  <c r="F31"/>
  <c r="E31"/>
  <c r="F30"/>
  <c r="E30"/>
  <c r="F29"/>
  <c r="E29"/>
  <c r="F26"/>
  <c r="E26"/>
  <c r="F25"/>
  <c r="E25"/>
  <c r="L22"/>
  <c r="K22"/>
  <c r="J22"/>
  <c r="I22"/>
  <c r="H22"/>
  <c r="G22"/>
  <c r="G21"/>
  <c r="F21"/>
  <c r="E21"/>
  <c r="G19"/>
  <c r="F18"/>
  <c r="E18"/>
  <c r="F17"/>
  <c r="E17"/>
  <c r="F16"/>
  <c r="E16"/>
  <c r="G14"/>
  <c r="F14"/>
  <c r="E14"/>
  <c r="G12"/>
  <c r="F12"/>
  <c r="E12"/>
  <c r="G10"/>
  <c r="F9"/>
  <c r="E9"/>
  <c r="F8"/>
  <c r="E8"/>
  <c r="F7"/>
  <c r="E7"/>
  <c r="F6"/>
  <c r="E6"/>
  <c r="G59" i="15"/>
  <c r="E58"/>
  <c r="E56"/>
  <c r="F53"/>
  <c r="E53"/>
  <c r="F52"/>
  <c r="E52"/>
  <c r="F49"/>
  <c r="E49"/>
  <c r="F48"/>
  <c r="E48"/>
  <c r="F47"/>
  <c r="E47"/>
  <c r="F46"/>
  <c r="E46"/>
  <c r="F45"/>
  <c r="E45"/>
  <c r="F44"/>
  <c r="E44"/>
  <c r="F43"/>
  <c r="E43"/>
  <c r="G41"/>
  <c r="F40"/>
  <c r="F39"/>
  <c r="E39"/>
  <c r="F38"/>
  <c r="E38"/>
  <c r="F37"/>
  <c r="E37"/>
  <c r="F36"/>
  <c r="E36"/>
  <c r="F35"/>
  <c r="E35"/>
  <c r="F34"/>
  <c r="E34"/>
  <c r="G32"/>
  <c r="F31"/>
  <c r="E31"/>
  <c r="F30"/>
  <c r="E30"/>
  <c r="F29"/>
  <c r="E29"/>
  <c r="L26"/>
  <c r="K26"/>
  <c r="J26"/>
  <c r="I26"/>
  <c r="H26"/>
  <c r="G26"/>
  <c r="G25"/>
  <c r="F25"/>
  <c r="E25"/>
  <c r="G23"/>
  <c r="F23"/>
  <c r="E23"/>
  <c r="G21"/>
  <c r="F20"/>
  <c r="E20"/>
  <c r="F19"/>
  <c r="E19"/>
  <c r="F18"/>
  <c r="E18"/>
  <c r="G15"/>
  <c r="F14"/>
  <c r="E14"/>
  <c r="G12"/>
  <c r="F11"/>
  <c r="E11"/>
  <c r="F10"/>
  <c r="E10"/>
  <c r="F9"/>
  <c r="E9"/>
  <c r="F8"/>
  <c r="E8"/>
  <c r="F7"/>
  <c r="E7"/>
  <c r="F6"/>
  <c r="E6"/>
  <c r="G42" i="5"/>
  <c r="F42"/>
  <c r="E42"/>
  <c r="D42"/>
  <c r="C42"/>
  <c r="G41"/>
  <c r="F41"/>
  <c r="E41"/>
  <c r="D41"/>
  <c r="C41"/>
  <c r="C40"/>
  <c r="C39"/>
  <c r="C38"/>
  <c r="C37"/>
  <c r="C36"/>
  <c r="G33"/>
  <c r="F33"/>
  <c r="E33"/>
  <c r="D33"/>
  <c r="C33"/>
  <c r="C32"/>
  <c r="C31"/>
  <c r="C30"/>
  <c r="C29"/>
  <c r="C28"/>
  <c r="G21"/>
  <c r="F21"/>
  <c r="E21"/>
  <c r="D21"/>
  <c r="C21"/>
  <c r="G20"/>
  <c r="F20"/>
  <c r="E20"/>
  <c r="D20"/>
  <c r="C20"/>
  <c r="G12"/>
  <c r="F12"/>
  <c r="E12"/>
  <c r="D12"/>
  <c r="C12"/>
  <c r="G42" i="6"/>
  <c r="F42"/>
  <c r="E42"/>
  <c r="D42"/>
  <c r="C42"/>
  <c r="G41"/>
  <c r="F41"/>
  <c r="E41"/>
  <c r="D41"/>
  <c r="C41"/>
  <c r="C40"/>
  <c r="C39"/>
  <c r="C38"/>
  <c r="C37"/>
  <c r="C36"/>
  <c r="C35"/>
  <c r="C34"/>
  <c r="G32"/>
  <c r="F32"/>
  <c r="E32"/>
  <c r="D32"/>
  <c r="C32"/>
  <c r="C31"/>
  <c r="C30"/>
  <c r="C29"/>
  <c r="C28"/>
  <c r="C27"/>
  <c r="G21"/>
  <c r="F21"/>
  <c r="E21"/>
  <c r="D21"/>
  <c r="C21"/>
  <c r="G20"/>
  <c r="F20"/>
  <c r="E20"/>
  <c r="D20"/>
  <c r="C20"/>
  <c r="G11"/>
  <c r="F11"/>
  <c r="E11"/>
  <c r="D11"/>
  <c r="C11"/>
  <c r="G65" i="14"/>
  <c r="E64"/>
  <c r="E62"/>
  <c r="F59"/>
  <c r="E59"/>
  <c r="F58"/>
  <c r="E58"/>
  <c r="F55"/>
  <c r="E55"/>
  <c r="F54"/>
  <c r="E54"/>
  <c r="F53"/>
  <c r="E53"/>
  <c r="F50"/>
  <c r="E50"/>
  <c r="F49"/>
  <c r="E49"/>
  <c r="F48"/>
  <c r="E48"/>
  <c r="F45"/>
  <c r="F44"/>
  <c r="E44"/>
  <c r="F43"/>
  <c r="E43"/>
  <c r="F42"/>
  <c r="E42"/>
  <c r="F41"/>
  <c r="E41"/>
  <c r="F40"/>
  <c r="E40"/>
  <c r="F39"/>
  <c r="E39"/>
  <c r="F36"/>
  <c r="E36"/>
  <c r="F35"/>
  <c r="E35"/>
  <c r="F34"/>
  <c r="E34"/>
  <c r="F33"/>
  <c r="E33"/>
  <c r="L30"/>
  <c r="K30"/>
  <c r="J30"/>
  <c r="I30"/>
  <c r="H30"/>
  <c r="G30"/>
  <c r="G29"/>
  <c r="F29"/>
  <c r="E29"/>
  <c r="G27"/>
  <c r="F26"/>
  <c r="E26"/>
  <c r="F25"/>
  <c r="E25"/>
  <c r="F24"/>
  <c r="E24"/>
  <c r="G22"/>
  <c r="F21"/>
  <c r="E21"/>
  <c r="G19"/>
  <c r="F18"/>
  <c r="E18"/>
  <c r="F17"/>
  <c r="E17"/>
  <c r="F16"/>
  <c r="E16"/>
  <c r="F15"/>
  <c r="E15"/>
  <c r="F14"/>
  <c r="E14"/>
  <c r="F13"/>
  <c r="E13"/>
  <c r="F12"/>
  <c r="E12"/>
  <c r="G10"/>
  <c r="F9"/>
  <c r="E9"/>
  <c r="F8"/>
  <c r="E8"/>
  <c r="F7"/>
  <c r="E7"/>
  <c r="F6"/>
  <c r="E6"/>
  <c r="G44" i="3"/>
  <c r="F44"/>
  <c r="E44"/>
  <c r="D44"/>
  <c r="C44"/>
  <c r="G43"/>
  <c r="F43"/>
  <c r="E43"/>
  <c r="D43"/>
  <c r="C43"/>
  <c r="C42"/>
  <c r="C41"/>
  <c r="C40"/>
  <c r="C39"/>
  <c r="C38"/>
  <c r="C37"/>
  <c r="C36"/>
  <c r="G34"/>
  <c r="F34"/>
  <c r="E34"/>
  <c r="D34"/>
  <c r="C34"/>
  <c r="C33"/>
  <c r="C32"/>
  <c r="C31"/>
  <c r="C30"/>
  <c r="C29"/>
  <c r="G22"/>
  <c r="F22"/>
  <c r="E22"/>
  <c r="D22"/>
  <c r="G21"/>
  <c r="F21"/>
  <c r="E21"/>
  <c r="D21"/>
  <c r="C21"/>
  <c r="G12"/>
  <c r="F12"/>
  <c r="E12"/>
  <c r="D12"/>
  <c r="C12"/>
  <c r="G71" i="13"/>
  <c r="E70"/>
  <c r="E68"/>
  <c r="F65"/>
  <c r="E65"/>
  <c r="F64"/>
  <c r="E64"/>
  <c r="F61"/>
  <c r="E61"/>
  <c r="F60"/>
  <c r="E60"/>
  <c r="F59"/>
  <c r="E59"/>
  <c r="F58"/>
  <c r="E58"/>
  <c r="F57"/>
  <c r="E57"/>
  <c r="F56"/>
  <c r="E56"/>
  <c r="F55"/>
  <c r="E55"/>
  <c r="F54"/>
  <c r="E54"/>
  <c r="F51"/>
  <c r="E51"/>
  <c r="F50"/>
  <c r="E50"/>
  <c r="F49"/>
  <c r="E49"/>
  <c r="F48"/>
  <c r="E48"/>
  <c r="F47"/>
  <c r="E47"/>
  <c r="F46"/>
  <c r="E46"/>
  <c r="F45"/>
  <c r="E45"/>
  <c r="F44"/>
  <c r="E44"/>
  <c r="F41"/>
  <c r="F40"/>
  <c r="E40"/>
  <c r="F39"/>
  <c r="E39"/>
  <c r="F38"/>
  <c r="E38"/>
  <c r="F37"/>
  <c r="E37"/>
  <c r="F36"/>
  <c r="E36"/>
  <c r="F35"/>
  <c r="E35"/>
  <c r="F34"/>
  <c r="E34"/>
  <c r="F31"/>
  <c r="E31"/>
  <c r="F30"/>
  <c r="E30"/>
  <c r="F29"/>
  <c r="E29"/>
  <c r="F28"/>
  <c r="E28"/>
  <c r="F27"/>
  <c r="E27"/>
  <c r="F26"/>
  <c r="E26"/>
  <c r="L23"/>
  <c r="K23"/>
  <c r="J23"/>
  <c r="I23"/>
  <c r="H23"/>
  <c r="G23"/>
  <c r="G22"/>
  <c r="F22"/>
  <c r="E22"/>
  <c r="G20"/>
  <c r="F20"/>
  <c r="E20"/>
  <c r="G18"/>
  <c r="F17"/>
  <c r="E17"/>
  <c r="F16"/>
  <c r="E16"/>
  <c r="F15"/>
  <c r="E15"/>
  <c r="G13"/>
  <c r="F12"/>
  <c r="E12"/>
  <c r="F11"/>
  <c r="E11"/>
  <c r="F10"/>
  <c r="E10"/>
  <c r="F9"/>
  <c r="E9"/>
  <c r="F8"/>
  <c r="E8"/>
  <c r="F7"/>
  <c r="E7"/>
  <c r="F6"/>
  <c r="E6"/>
  <c r="G42" i="4"/>
  <c r="F42"/>
  <c r="E42"/>
  <c r="D42"/>
  <c r="C42"/>
  <c r="G41"/>
  <c r="F41"/>
  <c r="E41"/>
  <c r="D41"/>
  <c r="C41"/>
  <c r="C40"/>
  <c r="C39"/>
  <c r="C37"/>
  <c r="C36"/>
  <c r="C35"/>
  <c r="C34"/>
  <c r="G32"/>
  <c r="F32"/>
  <c r="E32"/>
  <c r="D32"/>
  <c r="C32"/>
  <c r="C31"/>
  <c r="C30"/>
  <c r="C29"/>
  <c r="C28"/>
  <c r="G21"/>
  <c r="F21"/>
  <c r="E21"/>
  <c r="D21"/>
  <c r="C21"/>
  <c r="G20"/>
  <c r="F20"/>
  <c r="E20"/>
  <c r="D20"/>
  <c r="C20"/>
  <c r="G11"/>
  <c r="F11"/>
  <c r="E11"/>
  <c r="D11"/>
  <c r="C11"/>
  <c r="G63" i="12"/>
  <c r="E62"/>
  <c r="E60"/>
  <c r="F57"/>
  <c r="E57"/>
  <c r="F56"/>
  <c r="E56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1"/>
  <c r="E41"/>
  <c r="F40"/>
  <c r="E40"/>
  <c r="F39"/>
  <c r="E39"/>
  <c r="F36"/>
  <c r="F35"/>
  <c r="E35"/>
  <c r="F34"/>
  <c r="E34"/>
  <c r="F33"/>
  <c r="E33"/>
  <c r="F32"/>
  <c r="E32"/>
  <c r="F31"/>
  <c r="E31"/>
  <c r="F30"/>
  <c r="E30"/>
  <c r="F29"/>
  <c r="E29"/>
  <c r="F28"/>
  <c r="E28"/>
  <c r="F25"/>
  <c r="E25"/>
  <c r="F24"/>
  <c r="E24"/>
  <c r="L21"/>
  <c r="K21"/>
  <c r="J21"/>
  <c r="I21"/>
  <c r="H21"/>
  <c r="G21"/>
  <c r="G20"/>
  <c r="F20"/>
  <c r="E20"/>
  <c r="G18"/>
  <c r="F17"/>
  <c r="E17"/>
  <c r="F16"/>
  <c r="E16"/>
  <c r="F15"/>
  <c r="E15"/>
  <c r="G13"/>
  <c r="F13"/>
  <c r="E13"/>
  <c r="G11"/>
  <c r="F11"/>
  <c r="E11"/>
  <c r="G9"/>
  <c r="F8"/>
  <c r="E8"/>
  <c r="F7"/>
  <c r="E7"/>
  <c r="F6"/>
  <c r="E6"/>
  <c r="G44" i="2"/>
  <c r="F44"/>
  <c r="E44"/>
  <c r="D44"/>
  <c r="C44"/>
  <c r="G43"/>
  <c r="F43"/>
  <c r="E43"/>
  <c r="D43"/>
  <c r="C43"/>
  <c r="C42"/>
  <c r="C41"/>
  <c r="C40"/>
  <c r="C39"/>
  <c r="C38"/>
  <c r="C37"/>
  <c r="C36"/>
  <c r="G34"/>
  <c r="F34"/>
  <c r="E34"/>
  <c r="D34"/>
  <c r="C34"/>
  <c r="C33"/>
  <c r="C32"/>
  <c r="C31"/>
  <c r="C30"/>
  <c r="C29"/>
  <c r="G22"/>
  <c r="F22"/>
  <c r="E22"/>
  <c r="D22"/>
  <c r="C22"/>
  <c r="G21"/>
  <c r="F21"/>
  <c r="E21"/>
  <c r="D21"/>
  <c r="C21"/>
  <c r="G12"/>
  <c r="F12"/>
  <c r="E12"/>
  <c r="D12"/>
  <c r="C12"/>
  <c r="G66" i="11"/>
  <c r="E65"/>
  <c r="E63"/>
  <c r="F60"/>
  <c r="E60"/>
  <c r="F59"/>
  <c r="E59"/>
  <c r="F56"/>
  <c r="E56"/>
  <c r="F55"/>
  <c r="E55"/>
  <c r="F54"/>
  <c r="E54"/>
  <c r="F53"/>
  <c r="E53"/>
  <c r="F52"/>
  <c r="E52"/>
  <c r="F49"/>
  <c r="E49"/>
  <c r="F48"/>
  <c r="E48"/>
  <c r="F47"/>
  <c r="E47"/>
  <c r="F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2"/>
  <c r="E32"/>
  <c r="F31"/>
  <c r="E31"/>
  <c r="F30"/>
  <c r="E30"/>
  <c r="F29"/>
  <c r="E29"/>
  <c r="F28"/>
  <c r="E28"/>
  <c r="F27"/>
  <c r="E27"/>
  <c r="L24"/>
  <c r="K24"/>
  <c r="J24"/>
  <c r="I24"/>
  <c r="H24"/>
  <c r="G24"/>
  <c r="G23"/>
  <c r="F23"/>
  <c r="E23"/>
  <c r="G21"/>
  <c r="F21"/>
  <c r="E21"/>
  <c r="G19"/>
  <c r="F18"/>
  <c r="E18"/>
  <c r="F17"/>
  <c r="E17"/>
  <c r="F16"/>
  <c r="E16"/>
  <c r="G14"/>
  <c r="F14"/>
  <c r="E14"/>
  <c r="G12"/>
  <c r="F12"/>
  <c r="E12"/>
  <c r="G10"/>
  <c r="F9"/>
  <c r="E9"/>
  <c r="F8"/>
  <c r="E8"/>
  <c r="F7"/>
  <c r="E7"/>
  <c r="F6"/>
  <c r="E6"/>
  <c r="G46" i="1"/>
  <c r="F46"/>
  <c r="E46"/>
  <c r="D46"/>
  <c r="C46"/>
  <c r="G45"/>
  <c r="F45"/>
  <c r="E45"/>
  <c r="D45"/>
  <c r="C45"/>
  <c r="C44"/>
  <c r="C43"/>
  <c r="C42"/>
  <c r="C41"/>
  <c r="C40"/>
  <c r="C39"/>
  <c r="C38"/>
  <c r="G36"/>
  <c r="F36"/>
  <c r="E36"/>
  <c r="D36"/>
  <c r="C36"/>
  <c r="G23"/>
  <c r="F23"/>
  <c r="E23"/>
  <c r="D23"/>
  <c r="C23"/>
  <c r="G22"/>
  <c r="F22"/>
  <c r="E22"/>
  <c r="D22"/>
  <c r="C22"/>
  <c r="G13"/>
  <c r="F13"/>
  <c r="E13"/>
  <c r="D13"/>
  <c r="C13"/>
  <c r="C12"/>
  <c r="C11"/>
  <c r="A11"/>
  <c r="C10"/>
  <c r="C9"/>
  <c r="C8"/>
  <c r="C7"/>
</calcChain>
</file>

<file path=xl/sharedStrings.xml><?xml version="1.0" encoding="utf-8"?>
<sst xmlns="http://schemas.openxmlformats.org/spreadsheetml/2006/main" count="2351" uniqueCount="324">
  <si>
    <t>ЗАВТРАК</t>
  </si>
  <si>
    <t>Наименование блюда</t>
  </si>
  <si>
    <t>Масса</t>
  </si>
  <si>
    <t>Цена</t>
  </si>
  <si>
    <t>белки</t>
  </si>
  <si>
    <t>жиры</t>
  </si>
  <si>
    <t>углеводы</t>
  </si>
  <si>
    <t>калории</t>
  </si>
  <si>
    <t>Сборник рецептур</t>
  </si>
  <si>
    <t>№Рецептуры</t>
  </si>
  <si>
    <t>г.</t>
  </si>
  <si>
    <t>ккал</t>
  </si>
  <si>
    <t>НИИ гигиены 2020</t>
  </si>
  <si>
    <t>54-гн-2020</t>
  </si>
  <si>
    <t>Масло сливочное(порциями)</t>
  </si>
  <si>
    <t>54-19з-2020</t>
  </si>
  <si>
    <t>Батон нарезной</t>
  </si>
  <si>
    <t>Сб.рецептур,2012,Пермь</t>
  </si>
  <si>
    <t>Итого за Завтрак</t>
  </si>
  <si>
    <t>ОБЕД</t>
  </si>
  <si>
    <t>Щи из свежей капусты с картофелем</t>
  </si>
  <si>
    <t>Сб.Рецептур,2014г.</t>
  </si>
  <si>
    <t>54-5з-2020</t>
  </si>
  <si>
    <t>Компот из смеси сухофруктов</t>
  </si>
  <si>
    <t>54-7хн-2020</t>
  </si>
  <si>
    <t>Хлеб   ржано-пшеничный пеклеванный</t>
  </si>
  <si>
    <t>Треб. по орг.питания 2012</t>
  </si>
  <si>
    <t>Итого за Обед</t>
  </si>
  <si>
    <t>Каша рисовая молочная</t>
  </si>
  <si>
    <t>200\5</t>
  </si>
  <si>
    <t>Сборник рецептур  на продукцию для обучающихся во всех образовательных учреждениях 2011 года.</t>
  </si>
  <si>
    <t>182-2011</t>
  </si>
  <si>
    <t>Сыр твердых сортов в нарезке</t>
  </si>
  <si>
    <t>чайка</t>
  </si>
  <si>
    <t>новое</t>
  </si>
  <si>
    <t>н</t>
  </si>
  <si>
    <t>Салат из белокочанной капусты с морковью</t>
  </si>
  <si>
    <t>54-8з-2020</t>
  </si>
  <si>
    <t>Рис отварной</t>
  </si>
  <si>
    <t>54-6г-2020</t>
  </si>
  <si>
    <t>ч</t>
  </si>
  <si>
    <t>Хлеб пшеничный формовой  белый 1 сорт</t>
  </si>
  <si>
    <t>Итого за день</t>
  </si>
  <si>
    <t>День 1                     (Дети 7-10 лет)</t>
  </si>
  <si>
    <t>День 1                     (Дети 11-18 лет)</t>
  </si>
  <si>
    <t>250\5</t>
  </si>
  <si>
    <t>День 2                    (Дети 7-10 лет)</t>
  </si>
  <si>
    <t>День 2                    (Дети 11-18 лет)</t>
  </si>
  <si>
    <t>Пельмени отварные</t>
  </si>
  <si>
    <t>Какао на молоке</t>
  </si>
  <si>
    <t>54-7гн-2020</t>
  </si>
  <si>
    <t>Овощи по сезону(огурец свежий, помидор-свежие. огурец соленый, помидор соленый)</t>
  </si>
  <si>
    <t>54-2с-2020</t>
  </si>
  <si>
    <t>Макаронны отварные.</t>
  </si>
  <si>
    <t>54-1г-2020</t>
  </si>
  <si>
    <t>Биточки рубленые куриные</t>
  </si>
  <si>
    <t>Сб.рецептур  2004</t>
  </si>
  <si>
    <t>5416-м-2020</t>
  </si>
  <si>
    <t xml:space="preserve">Тефтели мясные с рисом </t>
  </si>
  <si>
    <t>Картофельное пюре</t>
  </si>
  <si>
    <t>54-11г-2021</t>
  </si>
  <si>
    <t>Рыба тушеная в томате с овощами</t>
  </si>
  <si>
    <t>54-10р-2020</t>
  </si>
  <si>
    <t>Чай черный байховый с лимоном и сахаром</t>
  </si>
  <si>
    <t>54-3гн-2020</t>
  </si>
  <si>
    <t>Сок фруктовый</t>
  </si>
  <si>
    <t>Сб.рецептур 2015</t>
  </si>
  <si>
    <t>Салат из моркови</t>
  </si>
  <si>
    <t>38-2010</t>
  </si>
  <si>
    <t>б</t>
  </si>
  <si>
    <t>Суп картофельный с макаронными изделиями</t>
  </si>
  <si>
    <t>Сб.Рецептур ,2014г.</t>
  </si>
  <si>
    <t>Сб.рецептур 2004</t>
  </si>
  <si>
    <t>Сб.рецептур 2016</t>
  </si>
  <si>
    <t>Чахохбили</t>
  </si>
  <si>
    <t>Сборник рецептур на продукцию для  обучающихся во всех образовательных учреждениях 2004 года В. Т. Лапшиной.</t>
  </si>
  <si>
    <t>Сборник рецептур  блюд и кулинарных изделий для питания детей  дошкольных образовательных учреждений / Под ред. М.П.Могильного и В.А.Тутельяна. –   М.: ДеЛи принт, 2010</t>
  </si>
  <si>
    <t>54-7т-2020</t>
  </si>
  <si>
    <t>Творожно-рисовая запеканка со сгущенным молоком</t>
  </si>
  <si>
    <t>Кофейный напиток с молоком</t>
  </si>
  <si>
    <t>54-9гн-2020</t>
  </si>
  <si>
    <t>150\20</t>
  </si>
  <si>
    <t>200\20</t>
  </si>
  <si>
    <t>Рассольник  «Ленинградский»</t>
  </si>
  <si>
    <t xml:space="preserve">Капуста белокочанная  тушеная </t>
  </si>
  <si>
    <t>54-19г-2020</t>
  </si>
  <si>
    <t xml:space="preserve">Капуста белокочанная тушеная </t>
  </si>
  <si>
    <t>Сб.рецептур   2007</t>
  </si>
  <si>
    <t>Куры тушеные в томатном соусе</t>
  </si>
  <si>
    <t>День 5                    (Дети 7-10 лет)</t>
  </si>
  <si>
    <t>Плов  из мяса кур</t>
  </si>
  <si>
    <t>Салат свекольный</t>
  </si>
  <si>
    <t>Суп  картофельный с горохом</t>
  </si>
  <si>
    <t>54-8с-2020</t>
  </si>
  <si>
    <t xml:space="preserve">Жаркое по- домашнему </t>
  </si>
  <si>
    <t>54-9м-2020</t>
  </si>
  <si>
    <t>Каша гречневая молочная</t>
  </si>
  <si>
    <t>Котлеты из курицы</t>
  </si>
  <si>
    <t>НИИ гигиены 2021</t>
  </si>
  <si>
    <t>54-5м-2020</t>
  </si>
  <si>
    <t>День 6                     (Дети 7-10 лет)</t>
  </si>
  <si>
    <t>День 6                    (Дети 11-18 лет)</t>
  </si>
  <si>
    <t>День 5                   (Дети 11-18 лет)</t>
  </si>
  <si>
    <t>День 3                    (Дети 7-10 лет)</t>
  </si>
  <si>
    <t>День 7                    (Дети 7-10 лет)</t>
  </si>
  <si>
    <t>День 7                   (Дети 11-18 лет)</t>
  </si>
  <si>
    <t>Гуляш из говядины</t>
  </si>
  <si>
    <t>90</t>
  </si>
  <si>
    <t>54-2м-2020</t>
  </si>
  <si>
    <t>100</t>
  </si>
  <si>
    <t>День 8                    (Дети 7-10 лет)</t>
  </si>
  <si>
    <t>День 8                  (Дети 11-18 лет)</t>
  </si>
  <si>
    <t>Оладьи с повидлом</t>
  </si>
  <si>
    <t>100\20</t>
  </si>
  <si>
    <t>День 9                   (Дети 7-10 лет)</t>
  </si>
  <si>
    <t>День 9                 (Дети 11-18 лет)</t>
  </si>
  <si>
    <t>Макароны отварные с сыром</t>
  </si>
  <si>
    <t>54-3г-2020</t>
  </si>
  <si>
    <t>180\15</t>
  </si>
  <si>
    <t>150\15</t>
  </si>
  <si>
    <t>Суп "Полевой"</t>
  </si>
  <si>
    <t>Каша гречневая рассыпчатая</t>
  </si>
  <si>
    <t>54-4г-2020</t>
  </si>
  <si>
    <t>Макаронник с мясом</t>
  </si>
  <si>
    <t>Сборник 2014</t>
  </si>
  <si>
    <t>День 3                   (Дети 11-18 лет)</t>
  </si>
  <si>
    <t>День 4                   (Дети 7-10 лет)</t>
  </si>
  <si>
    <t>День 4                    (Дети 11-18 лет)</t>
  </si>
  <si>
    <t>Утверждаю                                                ИП Бунина Н.Ю</t>
  </si>
  <si>
    <t>Брутто</t>
  </si>
  <si>
    <t>Нетто</t>
  </si>
  <si>
    <t>Цена закупки</t>
  </si>
  <si>
    <t>Цена с нукруткой</t>
  </si>
  <si>
    <t>Итого</t>
  </si>
  <si>
    <t>Стоимость</t>
  </si>
  <si>
    <t>Химический состав</t>
  </si>
  <si>
    <t>витамин с</t>
  </si>
  <si>
    <t>ЗАВТРАК   1 ДЕНЬ</t>
  </si>
  <si>
    <t>Каша жидкая молочная (рисовая) с маслом</t>
  </si>
  <si>
    <t>Крупа рисовая</t>
  </si>
  <si>
    <t xml:space="preserve">Молоко </t>
  </si>
  <si>
    <t>Сахар</t>
  </si>
  <si>
    <t xml:space="preserve">Масло сливочное </t>
  </si>
  <si>
    <t>Выход порции</t>
  </si>
  <si>
    <t>Сыр (порциями)</t>
  </si>
  <si>
    <t>Сыр</t>
  </si>
  <si>
    <t>Заварка</t>
  </si>
  <si>
    <t>Сахар-песок</t>
  </si>
  <si>
    <t>Батон</t>
  </si>
  <si>
    <t>Масло сливочное (порциями)</t>
  </si>
  <si>
    <t>Масло сливочное</t>
  </si>
  <si>
    <t>Чай черный  с сахаром и лимоном</t>
  </si>
  <si>
    <t>Лимон</t>
  </si>
  <si>
    <t>Калькуляционная карта №1____________</t>
  </si>
  <si>
    <t>Обед</t>
  </si>
  <si>
    <t>Салат из свеклы отварной</t>
  </si>
  <si>
    <t>Свекла</t>
  </si>
  <si>
    <t>Масло растительное</t>
  </si>
  <si>
    <t>Соль</t>
  </si>
  <si>
    <t>Картофель</t>
  </si>
  <si>
    <t>Вермишель</t>
  </si>
  <si>
    <t>Лук репчатый</t>
  </si>
  <si>
    <t>Морковь</t>
  </si>
  <si>
    <t>Хлеб пеклеванный</t>
  </si>
  <si>
    <t>Хлеб пшеничный</t>
  </si>
  <si>
    <t>Капуста белокочанная</t>
  </si>
  <si>
    <t>Лимонная кислота</t>
  </si>
  <si>
    <t>Подсолнечное масло</t>
  </si>
  <si>
    <t>Соль йодированная</t>
  </si>
  <si>
    <t>Капуста Белокочанная</t>
  </si>
  <si>
    <t>Лук Репчатый</t>
  </si>
  <si>
    <t>Томат-Паста</t>
  </si>
  <si>
    <t>Лавровый Лист</t>
  </si>
  <si>
    <t>Вода</t>
  </si>
  <si>
    <t>Куры</t>
  </si>
  <si>
    <t>Курица</t>
  </si>
  <si>
    <t>Сухофрукты</t>
  </si>
  <si>
    <t xml:space="preserve">Борщ с капустой и картофелем </t>
  </si>
  <si>
    <t>Калькуляционная карта №2____________</t>
  </si>
  <si>
    <t>ЗАВТРАК   2 ДЕНЬ</t>
  </si>
  <si>
    <t>Пельмени п/ф</t>
  </si>
  <si>
    <t xml:space="preserve">Какао-порошок </t>
  </si>
  <si>
    <t>Помидоры (нарезка)</t>
  </si>
  <si>
    <t xml:space="preserve"> или Огурцы (нарезка)</t>
  </si>
  <si>
    <t>60/100</t>
  </si>
  <si>
    <t>250\300</t>
  </si>
  <si>
    <t>60\100</t>
  </si>
  <si>
    <t>150\180</t>
  </si>
  <si>
    <t>Макароны отварные отварной</t>
  </si>
  <si>
    <t xml:space="preserve">Макароны </t>
  </si>
  <si>
    <t xml:space="preserve">Рис </t>
  </si>
  <si>
    <t>Растительное  масло</t>
  </si>
  <si>
    <t>Мука высшего сорта</t>
  </si>
  <si>
    <t>Томат-паста</t>
  </si>
  <si>
    <t>Мясо кур</t>
  </si>
  <si>
    <t xml:space="preserve">Тефтели куриные с рисом </t>
  </si>
  <si>
    <t>Калькуляционная карта №3____________</t>
  </si>
  <si>
    <t>Творог</t>
  </si>
  <si>
    <t>Яйцо</t>
  </si>
  <si>
    <t>Кофейный напиток на молоке</t>
  </si>
  <si>
    <t>Кофейный напиток</t>
  </si>
  <si>
    <t>Растительное масло</t>
  </si>
  <si>
    <t>Крупа перловая</t>
  </si>
  <si>
    <t>Огурцы (соленые)</t>
  </si>
  <si>
    <t xml:space="preserve">Мука </t>
  </si>
  <si>
    <t>150\200</t>
  </si>
  <si>
    <t>Куры отварные</t>
  </si>
  <si>
    <t>54-21м</t>
  </si>
  <si>
    <t>Утверждаю                  ИП Бунина Н.Ю</t>
  </si>
  <si>
    <t>Калькуляционная карта №4____________</t>
  </si>
  <si>
    <t>ЗАВТРАК   4 ДЕНЬ</t>
  </si>
  <si>
    <t>Минтай</t>
  </si>
  <si>
    <t>120\120</t>
  </si>
  <si>
    <t>Картофель отварной с маслом</t>
  </si>
  <si>
    <t>100\120</t>
  </si>
  <si>
    <t>ЗАВТРАК   5 ДЕНЬ</t>
  </si>
  <si>
    <t>Калькуляционная карта №5____________</t>
  </si>
  <si>
    <t>Плов из мяса кур</t>
  </si>
  <si>
    <t xml:space="preserve"> Огурцы (нарезка)</t>
  </si>
  <si>
    <t>Суп картофельный с горохом</t>
  </si>
  <si>
    <t>Горох</t>
  </si>
  <si>
    <t>ЗАВТРАК   3 ДЕНЬ</t>
  </si>
  <si>
    <t>Каша молочная гречнева</t>
  </si>
  <si>
    <t>Крупа гречнева</t>
  </si>
  <si>
    <t>Каша молочная гречневая</t>
  </si>
  <si>
    <t>ЗАВТРАК  6 ДЕНЬ</t>
  </si>
  <si>
    <t>Калькуляционная карта №6____________</t>
  </si>
  <si>
    <t>Калькуляционная карта №7____________</t>
  </si>
  <si>
    <t>ЗАВТРАК   7 ДЕНЬ</t>
  </si>
  <si>
    <t>Дрожжи</t>
  </si>
  <si>
    <t xml:space="preserve">Мука пшеничная </t>
  </si>
  <si>
    <t xml:space="preserve">Сахар </t>
  </si>
  <si>
    <t>Повидло</t>
  </si>
  <si>
    <t>Сметана 15%</t>
  </si>
  <si>
    <t>Курица 1 категории</t>
  </si>
  <si>
    <t xml:space="preserve">Говядина </t>
  </si>
  <si>
    <t>Мука</t>
  </si>
  <si>
    <t>Гуляш из мяса кур</t>
  </si>
  <si>
    <t>200\220</t>
  </si>
  <si>
    <t>Макароны 1 сорта</t>
  </si>
  <si>
    <t>Масло сливочное 72,5%</t>
  </si>
  <si>
    <t>150\20; 180\20</t>
  </si>
  <si>
    <t>Суп Полевой</t>
  </si>
  <si>
    <t>Пшено</t>
  </si>
  <si>
    <t>Бульон</t>
  </si>
  <si>
    <t>Хлеб</t>
  </si>
  <si>
    <t>Молоко 2,5%</t>
  </si>
  <si>
    <t>Цыплята</t>
  </si>
  <si>
    <t>Томатная  паста</t>
  </si>
  <si>
    <t>Чахахбили</t>
  </si>
  <si>
    <t>110\130</t>
  </si>
  <si>
    <t>Гречневая крупа</t>
  </si>
  <si>
    <t>ЗАВТРАК   10 ДЕНЬ</t>
  </si>
  <si>
    <t>Молоко</t>
  </si>
  <si>
    <t xml:space="preserve">Яйцо </t>
  </si>
  <si>
    <t>Калькуляционная карта №10____________</t>
  </si>
  <si>
    <t>Калькуляционная карта №9___________</t>
  </si>
  <si>
    <t>ЗАВТРАК   9 ДЕНЬ</t>
  </si>
  <si>
    <t>Калькуляционная карта №8____________</t>
  </si>
  <si>
    <t>ЗАВТРАК   8 ДЕНЬ</t>
  </si>
  <si>
    <t>П/Ф</t>
  </si>
  <si>
    <t>Сборник рецептур  блюд и кулинарных изделий для питания детей  дошкольных образовательных учреждений / Под ред.  М.П.Могильного и В.А.Тутельяна. –   М.: ДеЛи принт, 2010</t>
  </si>
  <si>
    <t>Кондитерские изделия (Зефир)</t>
  </si>
  <si>
    <t>Зефир</t>
  </si>
  <si>
    <t>Пельмени с говядиной (отварные) с маслом</t>
  </si>
  <si>
    <t>Суп картофельный с крупами</t>
  </si>
  <si>
    <t>Пром</t>
  </si>
  <si>
    <t>Наименование  сборника  рецептур: Сборник технических нормативов - Сборник рецептур
/ Под ред.М.П.Могильного и В.А.Тутельяна. –М.: ДеЛи принт, 2011,</t>
  </si>
  <si>
    <t xml:space="preserve">Сборник технических нормативов - Сборник рецептур  блюд и кулинарных изделий для питания детей  дошкольных образовательных учреждений / Под ред.  М.П.Могильного и В.А.Тутельяна. –   М.: ДеЛи принт, 2010, с. 101 </t>
  </si>
  <si>
    <t>Сборник рецептур блюд и кулинарных изделий для предприятий общественного питания / Авт. А.И.Здобнов, В.А. Цыганенко, М.И. Пересичный.</t>
  </si>
  <si>
    <t>А.С.К., 2005, с.86</t>
  </si>
  <si>
    <t xml:space="preserve">Сборник технических нормативов - Сборник рецептур  блюд и кулинарных изделий для питания детей  дошкольных образовательных учреждений / Под ред. 
 М.П.Могильного и В.А.Тутельяна. –  
 М.: ДеЛи принт, 2010, с. 139 </t>
  </si>
  <si>
    <t xml:space="preserve">Сборник технических нормативов – Сборник рецептур  блюд и кулинарных изделий для питания детей  дошкольных образовательных учреждений / Под ред. 
 М.П.Могильного и В.А.Тутельяна. –  
 М.: ДеЛи принт, 2010, с. 381 </t>
  </si>
  <si>
    <t>117/2004г.</t>
  </si>
  <si>
    <t>Молоко сгущеное</t>
  </si>
  <si>
    <t>День 10                   (Дети 7-10 лет)</t>
  </si>
  <si>
    <t>День 10                (Дети 11-18 лет)</t>
  </si>
  <si>
    <t>Итого за 10 дней</t>
  </si>
  <si>
    <t>Каша гречневая  рассыпчатая</t>
  </si>
  <si>
    <t>Макароны отварные</t>
  </si>
  <si>
    <t>Компот из плодов или ягод сушеных (шиповник)</t>
  </si>
  <si>
    <t>Суп-лапша домашняя</t>
  </si>
  <si>
    <t>Винегрет с растительным маслом</t>
  </si>
  <si>
    <t>Жаркое по-домашнему</t>
  </si>
  <si>
    <t>Суп картофельный с мясными фрикадельками</t>
  </si>
  <si>
    <t>Плов с курицей</t>
  </si>
  <si>
    <t>120</t>
  </si>
  <si>
    <t>Пюре из бобовых с маслом</t>
  </si>
  <si>
    <t>Чай с сахаром</t>
  </si>
  <si>
    <t>Курица отварная</t>
  </si>
  <si>
    <t>Хлеб ржано-пшеничный пеклеванный</t>
  </si>
  <si>
    <t>Хлеб пшеничный формовой белый 1 сорт</t>
  </si>
  <si>
    <t>Борщ с капустой и картофелем со сметаной</t>
  </si>
  <si>
    <t>Соус красный основной</t>
  </si>
  <si>
    <t>Рыба тушеная с овощами в томате</t>
  </si>
  <si>
    <t>Тефтели мясные с рисом</t>
  </si>
  <si>
    <t>Рассольник Ленинградский</t>
  </si>
  <si>
    <t>5 день</t>
  </si>
  <si>
    <t xml:space="preserve">Утверждаю          </t>
  </si>
  <si>
    <t>Директор школы____________</t>
  </si>
  <si>
    <t>1 день</t>
  </si>
  <si>
    <t>2 день</t>
  </si>
  <si>
    <t>3 день</t>
  </si>
  <si>
    <t>4 день</t>
  </si>
  <si>
    <t>6 день</t>
  </si>
  <si>
    <t>7 день</t>
  </si>
  <si>
    <t>8 день</t>
  </si>
  <si>
    <t>9 день</t>
  </si>
  <si>
    <t>10 день</t>
  </si>
  <si>
    <t>ИП Стасишин В.В.</t>
  </si>
  <si>
    <t>шеф-повар</t>
  </si>
  <si>
    <t>Меню на           2022 год                                                                                                                     Питание для учащихся с ГПД</t>
  </si>
  <si>
    <t>Овощи по сезону</t>
  </si>
  <si>
    <t>Салат Витаминный</t>
  </si>
  <si>
    <t>Кисель из из концентрата на плодовых или ягодных экстрактах</t>
  </si>
  <si>
    <t>Свекольник со сметаной</t>
  </si>
  <si>
    <t>Компот из смородины</t>
  </si>
  <si>
    <t>Суп картофельный с клецками</t>
  </si>
  <si>
    <t>Салат из квашенной капусты</t>
  </si>
  <si>
    <t>Салат из свеклы с зеленым горошком</t>
  </si>
  <si>
    <t>7-10 лет</t>
  </si>
  <si>
    <t>11-18 лет</t>
  </si>
  <si>
    <t>Суп вермешелевый на мясном бульоне</t>
  </si>
  <si>
    <t>Щи из свежей капусты (квашенной капусты0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</si>
</sst>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1"/>
      <color theme="0"/>
      <name val="Arial Narrow"/>
      <family val="2"/>
      <charset val="204"/>
    </font>
    <font>
      <sz val="11"/>
      <color theme="0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sz val="10.5"/>
      <color theme="1"/>
      <name val="Arial Narrow"/>
      <family val="2"/>
      <charset val="204"/>
    </font>
    <font>
      <b/>
      <sz val="11"/>
      <name val="Calibri"/>
      <family val="2"/>
      <charset val="204"/>
    </font>
    <font>
      <sz val="8.5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/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/>
    <xf numFmtId="0" fontId="4" fillId="0" borderId="5" xfId="0" applyFont="1" applyBorder="1" applyAlignment="1">
      <alignment horizontal="center" vertical="center"/>
    </xf>
    <xf numFmtId="0" fontId="5" fillId="0" borderId="2" xfId="0" applyFont="1" applyBorder="1"/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4" fillId="0" borderId="2" xfId="0" applyFont="1" applyBorder="1"/>
    <xf numFmtId="0" fontId="4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/>
    <xf numFmtId="2" fontId="5" fillId="2" borderId="2" xfId="0" applyNumberFormat="1" applyFont="1" applyFill="1" applyBorder="1" applyAlignment="1">
      <alignment horizontal="center" vertical="center"/>
    </xf>
    <xf numFmtId="0" fontId="4" fillId="3" borderId="0" xfId="0" applyFont="1" applyFill="1"/>
    <xf numFmtId="2" fontId="4" fillId="0" borderId="0" xfId="0" applyNumberFormat="1" applyFont="1"/>
    <xf numFmtId="0" fontId="9" fillId="0" borderId="2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2" fontId="4" fillId="0" borderId="3" xfId="0" applyNumberFormat="1" applyFont="1" applyBorder="1"/>
    <xf numFmtId="0" fontId="5" fillId="3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right"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8" fillId="0" borderId="9" xfId="0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16" fillId="0" borderId="2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/>
    <xf numFmtId="0" fontId="15" fillId="0" borderId="2" xfId="0" applyFont="1" applyBorder="1"/>
    <xf numFmtId="0" fontId="15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left" wrapText="1"/>
    </xf>
    <xf numFmtId="0" fontId="6" fillId="0" borderId="2" xfId="0" applyFont="1" applyBorder="1"/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right" vertical="center"/>
    </xf>
    <xf numFmtId="0" fontId="1" fillId="0" borderId="2" xfId="0" applyFont="1" applyBorder="1"/>
    <xf numFmtId="0" fontId="1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2" fontId="2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/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2" fontId="22" fillId="0" borderId="0" xfId="0" applyNumberFormat="1" applyFont="1"/>
    <xf numFmtId="0" fontId="23" fillId="0" borderId="0" xfId="0" applyFont="1"/>
    <xf numFmtId="2" fontId="8" fillId="0" borderId="0" xfId="0" applyNumberFormat="1" applyFont="1"/>
    <xf numFmtId="2" fontId="7" fillId="0" borderId="0" xfId="0" applyNumberFormat="1" applyFont="1"/>
    <xf numFmtId="0" fontId="19" fillId="0" borderId="2" xfId="0" applyFont="1" applyBorder="1"/>
    <xf numFmtId="2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2" fontId="20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left" wrapText="1"/>
    </xf>
    <xf numFmtId="0" fontId="19" fillId="0" borderId="1" xfId="0" applyFont="1" applyBorder="1"/>
    <xf numFmtId="49" fontId="19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7" fillId="0" borderId="2" xfId="0" applyFont="1" applyBorder="1"/>
    <xf numFmtId="0" fontId="8" fillId="0" borderId="2" xfId="0" applyFont="1" applyBorder="1"/>
    <xf numFmtId="2" fontId="7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0" fillId="0" borderId="2" xfId="0" applyFont="1" applyBorder="1" applyAlignment="1">
      <alignment vertical="center" wrapText="1"/>
    </xf>
    <xf numFmtId="2" fontId="20" fillId="0" borderId="4" xfId="0" applyNumberFormat="1" applyFont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wrapText="1"/>
    </xf>
    <xf numFmtId="2" fontId="20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top" wrapText="1"/>
    </xf>
    <xf numFmtId="0" fontId="20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2" fontId="19" fillId="0" borderId="3" xfId="0" applyNumberFormat="1" applyFont="1" applyBorder="1" applyAlignment="1">
      <alignment horizontal="center"/>
    </xf>
    <xf numFmtId="0" fontId="19" fillId="0" borderId="3" xfId="0" applyFont="1" applyBorder="1"/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/>
    <xf numFmtId="2" fontId="20" fillId="0" borderId="3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top"/>
    </xf>
    <xf numFmtId="0" fontId="20" fillId="0" borderId="1" xfId="0" applyFont="1" applyBorder="1"/>
    <xf numFmtId="2" fontId="19" fillId="0" borderId="0" xfId="0" applyNumberFormat="1" applyFont="1"/>
    <xf numFmtId="2" fontId="6" fillId="0" borderId="2" xfId="0" applyNumberFormat="1" applyFont="1" applyBorder="1" applyAlignment="1">
      <alignment horizontal="center" vertical="center"/>
    </xf>
    <xf numFmtId="0" fontId="0" fillId="0" borderId="0" xfId="0" applyFont="1"/>
    <xf numFmtId="2" fontId="28" fillId="0" borderId="0" xfId="0" applyNumberFormat="1" applyFont="1"/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0" xfId="0" applyFont="1" applyAlignment="1"/>
    <xf numFmtId="0" fontId="8" fillId="0" borderId="2" xfId="0" applyFont="1" applyBorder="1" applyAlignment="1">
      <alignment wrapText="1"/>
    </xf>
    <xf numFmtId="0" fontId="20" fillId="0" borderId="2" xfId="0" applyFont="1" applyBorder="1" applyAlignment="1"/>
    <xf numFmtId="0" fontId="19" fillId="0" borderId="2" xfId="0" applyFont="1" applyBorder="1" applyAlignment="1"/>
    <xf numFmtId="0" fontId="19" fillId="0" borderId="1" xfId="0" applyFont="1" applyBorder="1" applyAlignment="1"/>
    <xf numFmtId="0" fontId="7" fillId="0" borderId="2" xfId="0" applyFont="1" applyBorder="1" applyAlignment="1"/>
    <xf numFmtId="0" fontId="8" fillId="0" borderId="0" xfId="0" applyFont="1" applyAlignment="1"/>
    <xf numFmtId="0" fontId="8" fillId="0" borderId="7" xfId="0" applyFont="1" applyBorder="1" applyAlignment="1">
      <alignment wrapText="1"/>
    </xf>
    <xf numFmtId="0" fontId="19" fillId="0" borderId="0" xfId="0" applyFont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1" fontId="20" fillId="0" borderId="1" xfId="0" applyNumberFormat="1" applyFont="1" applyBorder="1" applyAlignment="1">
      <alignment horizontal="center" vertical="center"/>
    </xf>
    <xf numFmtId="0" fontId="20" fillId="3" borderId="2" xfId="0" applyFont="1" applyFill="1" applyBorder="1" applyAlignment="1">
      <alignment wrapText="1"/>
    </xf>
    <xf numFmtId="0" fontId="27" fillId="0" borderId="2" xfId="0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2" fontId="19" fillId="0" borderId="3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top" wrapText="1"/>
    </xf>
    <xf numFmtId="49" fontId="19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2" fontId="20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0" fontId="20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2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/>
    </xf>
    <xf numFmtId="2" fontId="20" fillId="0" borderId="5" xfId="0" applyNumberFormat="1" applyFont="1" applyFill="1" applyBorder="1" applyAlignment="1">
      <alignment horizontal="center" vertical="center"/>
    </xf>
    <xf numFmtId="2" fontId="20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 wrapText="1"/>
    </xf>
    <xf numFmtId="0" fontId="19" fillId="0" borderId="2" xfId="0" applyFont="1" applyFill="1" applyBorder="1"/>
    <xf numFmtId="49" fontId="19" fillId="0" borderId="2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2" fontId="19" fillId="0" borderId="2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0" fillId="0" borderId="0" xfId="0" applyAlignment="1"/>
    <xf numFmtId="0" fontId="32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/>
    </xf>
    <xf numFmtId="2" fontId="20" fillId="0" borderId="16" xfId="0" applyNumberFormat="1" applyFont="1" applyFill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vertic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21" fillId="0" borderId="12" xfId="0" applyFont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5" fillId="3" borderId="2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8" fillId="0" borderId="6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2" fillId="0" borderId="6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topLeftCell="A38" zoomScaleSheetLayoutView="100" workbookViewId="0">
      <selection activeCell="A38" sqref="A1:XFD1048576"/>
    </sheetView>
  </sheetViews>
  <sheetFormatPr defaultRowHeight="16.5"/>
  <cols>
    <col min="1" max="1" width="33.28515625" style="222" customWidth="1"/>
    <col min="2" max="2" width="10" style="139" customWidth="1"/>
    <col min="3" max="3" width="9.140625" style="139"/>
    <col min="4" max="4" width="11" style="139" customWidth="1"/>
    <col min="5" max="5" width="10.5703125" style="139" customWidth="1"/>
    <col min="6" max="6" width="11.140625" style="139" customWidth="1"/>
    <col min="7" max="7" width="9.140625" style="139"/>
    <col min="8" max="8" width="33.5703125" style="139" customWidth="1"/>
    <col min="9" max="9" width="15.28515625" style="139" customWidth="1"/>
    <col min="10" max="16384" width="9.140625" style="131"/>
  </cols>
  <sheetData>
    <row r="1" spans="1:12" hidden="1">
      <c r="A1" s="216"/>
      <c r="B1" s="212"/>
      <c r="C1" s="129"/>
      <c r="D1" s="129"/>
      <c r="E1" s="129"/>
      <c r="F1" s="129"/>
      <c r="G1" s="129"/>
      <c r="H1" s="129"/>
      <c r="I1" s="129"/>
    </row>
    <row r="2" spans="1:12" ht="21" customHeight="1">
      <c r="A2" s="295" t="s">
        <v>43</v>
      </c>
      <c r="B2" s="295"/>
      <c r="C2" s="295"/>
      <c r="D2" s="295"/>
      <c r="E2" s="295"/>
      <c r="F2" s="295"/>
      <c r="G2" s="295"/>
      <c r="H2" s="295"/>
      <c r="I2" s="295"/>
    </row>
    <row r="3" spans="1:12" ht="25.5" customHeight="1">
      <c r="A3" s="216"/>
      <c r="B3" s="213"/>
      <c r="C3" s="300" t="s">
        <v>0</v>
      </c>
      <c r="D3" s="300"/>
      <c r="E3" s="300"/>
      <c r="F3" s="300"/>
      <c r="G3" s="300"/>
      <c r="H3" s="129"/>
      <c r="I3" s="129"/>
    </row>
    <row r="4" spans="1:12" s="153" customFormat="1">
      <c r="A4" s="296" t="s">
        <v>1</v>
      </c>
      <c r="B4" s="297" t="s">
        <v>2</v>
      </c>
      <c r="C4" s="297" t="s">
        <v>3</v>
      </c>
      <c r="D4" s="298" t="s">
        <v>4</v>
      </c>
      <c r="E4" s="298" t="s">
        <v>5</v>
      </c>
      <c r="F4" s="299" t="s">
        <v>6</v>
      </c>
      <c r="G4" s="298" t="s">
        <v>7</v>
      </c>
      <c r="H4" s="299" t="s">
        <v>8</v>
      </c>
      <c r="I4" s="299" t="s">
        <v>9</v>
      </c>
    </row>
    <row r="5" spans="1:12" s="153" customFormat="1" ht="7.5" customHeight="1">
      <c r="A5" s="296"/>
      <c r="B5" s="297"/>
      <c r="C5" s="297"/>
      <c r="D5" s="298"/>
      <c r="E5" s="298"/>
      <c r="F5" s="299"/>
      <c r="G5" s="298"/>
      <c r="H5" s="299"/>
      <c r="I5" s="299"/>
    </row>
    <row r="6" spans="1:12" s="153" customFormat="1">
      <c r="A6" s="296"/>
      <c r="B6" s="201" t="s">
        <v>10</v>
      </c>
      <c r="C6" s="297"/>
      <c r="D6" s="199" t="s">
        <v>10</v>
      </c>
      <c r="E6" s="199" t="s">
        <v>10</v>
      </c>
      <c r="F6" s="204" t="s">
        <v>10</v>
      </c>
      <c r="G6" s="199" t="s">
        <v>11</v>
      </c>
      <c r="H6" s="299"/>
      <c r="I6" s="299"/>
    </row>
    <row r="7" spans="1:12" s="136" customFormat="1" ht="39.75" customHeight="1">
      <c r="A7" s="217" t="s">
        <v>28</v>
      </c>
      <c r="B7" s="124" t="s">
        <v>29</v>
      </c>
      <c r="C7" s="132">
        <f t="shared" ref="C7:C12" si="0">C30</f>
        <v>33.299999999999997</v>
      </c>
      <c r="D7" s="124">
        <v>5.2</v>
      </c>
      <c r="E7" s="124">
        <v>10.8</v>
      </c>
      <c r="F7" s="124">
        <v>30</v>
      </c>
      <c r="G7" s="56">
        <v>220</v>
      </c>
      <c r="H7" s="205" t="s">
        <v>30</v>
      </c>
      <c r="I7" s="134" t="s">
        <v>31</v>
      </c>
    </row>
    <row r="8" spans="1:12" s="139" customFormat="1" ht="24.75" customHeight="1">
      <c r="A8" s="218" t="s">
        <v>32</v>
      </c>
      <c r="B8" s="134">
        <v>20</v>
      </c>
      <c r="C8" s="132">
        <f t="shared" si="0"/>
        <v>11.77</v>
      </c>
      <c r="D8" s="132">
        <v>5.12</v>
      </c>
      <c r="E8" s="132">
        <v>5.22</v>
      </c>
      <c r="F8" s="132">
        <v>0</v>
      </c>
      <c r="G8" s="132">
        <v>68.599999999999994</v>
      </c>
      <c r="H8" s="134" t="s">
        <v>12</v>
      </c>
      <c r="I8" s="134" t="s">
        <v>13</v>
      </c>
    </row>
    <row r="9" spans="1:12" ht="22.5" customHeight="1">
      <c r="A9" s="218" t="s">
        <v>14</v>
      </c>
      <c r="B9" s="141">
        <v>10</v>
      </c>
      <c r="C9" s="132">
        <f t="shared" si="0"/>
        <v>5.34</v>
      </c>
      <c r="D9" s="132">
        <v>0.1</v>
      </c>
      <c r="E9" s="132">
        <v>7.3</v>
      </c>
      <c r="F9" s="132">
        <v>0.1</v>
      </c>
      <c r="G9" s="132">
        <v>66.099999999999994</v>
      </c>
      <c r="H9" s="134" t="s">
        <v>12</v>
      </c>
      <c r="I9" s="134" t="s">
        <v>15</v>
      </c>
    </row>
    <row r="10" spans="1:12" ht="24" customHeight="1">
      <c r="A10" s="218" t="s">
        <v>16</v>
      </c>
      <c r="B10" s="134">
        <v>40</v>
      </c>
      <c r="C10" s="132">
        <f t="shared" si="0"/>
        <v>4.7</v>
      </c>
      <c r="D10" s="132">
        <v>2.8</v>
      </c>
      <c r="E10" s="132">
        <v>0.8</v>
      </c>
      <c r="F10" s="132">
        <v>20</v>
      </c>
      <c r="G10" s="132">
        <v>105.6</v>
      </c>
      <c r="H10" s="134" t="s">
        <v>17</v>
      </c>
      <c r="I10" s="134">
        <v>125</v>
      </c>
    </row>
    <row r="11" spans="1:12" ht="35.25" customHeight="1">
      <c r="A11" s="217" t="str">
        <f>A34</f>
        <v>Кондитерские изделия (Зефир)</v>
      </c>
      <c r="B11" s="124">
        <v>55</v>
      </c>
      <c r="C11" s="132">
        <f t="shared" si="0"/>
        <v>12.17</v>
      </c>
      <c r="D11" s="124">
        <v>4</v>
      </c>
      <c r="E11" s="124">
        <v>18</v>
      </c>
      <c r="F11" s="124">
        <v>65</v>
      </c>
      <c r="G11" s="124">
        <v>122</v>
      </c>
      <c r="H11" s="205" t="s">
        <v>266</v>
      </c>
      <c r="I11" s="134"/>
    </row>
    <row r="12" spans="1:12" ht="33">
      <c r="A12" s="143" t="s">
        <v>63</v>
      </c>
      <c r="B12" s="134">
        <v>200</v>
      </c>
      <c r="C12" s="132">
        <f t="shared" si="0"/>
        <v>5.74</v>
      </c>
      <c r="D12" s="132">
        <v>0.3</v>
      </c>
      <c r="E12" s="132">
        <v>0</v>
      </c>
      <c r="F12" s="132">
        <v>7.48</v>
      </c>
      <c r="G12" s="132">
        <v>28.55</v>
      </c>
      <c r="H12" s="134" t="s">
        <v>12</v>
      </c>
      <c r="I12" s="134" t="s">
        <v>64</v>
      </c>
      <c r="J12" s="147"/>
      <c r="K12" s="148"/>
      <c r="L12" s="149"/>
    </row>
    <row r="13" spans="1:12" ht="20.25" customHeight="1">
      <c r="A13" s="219" t="s">
        <v>18</v>
      </c>
      <c r="B13" s="211"/>
      <c r="C13" s="211">
        <f>SUM(C7:C12)</f>
        <v>73.02</v>
      </c>
      <c r="D13" s="211">
        <f>SUM(D7:D12)</f>
        <v>17.52</v>
      </c>
      <c r="E13" s="211">
        <f>SUM(E7:E12)</f>
        <v>42.120000000000005</v>
      </c>
      <c r="F13" s="211">
        <f>SUM(F7:F12)</f>
        <v>122.58</v>
      </c>
      <c r="G13" s="211">
        <f>SUM(G7:G12)</f>
        <v>610.85</v>
      </c>
      <c r="H13" s="199"/>
      <c r="I13" s="199"/>
    </row>
    <row r="14" spans="1:12" ht="21" customHeight="1">
      <c r="A14" s="301" t="s">
        <v>19</v>
      </c>
      <c r="B14" s="301"/>
      <c r="C14" s="301"/>
      <c r="D14" s="301"/>
      <c r="E14" s="301"/>
      <c r="F14" s="301"/>
      <c r="G14" s="301"/>
      <c r="H14" s="301"/>
      <c r="I14" s="301"/>
    </row>
    <row r="15" spans="1:12" s="153" customFormat="1" ht="31.5" customHeight="1">
      <c r="A15" s="143" t="s">
        <v>36</v>
      </c>
      <c r="B15" s="134">
        <v>60</v>
      </c>
      <c r="C15" s="132">
        <v>5</v>
      </c>
      <c r="D15" s="132">
        <v>1</v>
      </c>
      <c r="E15" s="132">
        <v>6.1</v>
      </c>
      <c r="F15" s="132">
        <v>5.8</v>
      </c>
      <c r="G15" s="132">
        <v>81.5</v>
      </c>
      <c r="H15" s="134" t="s">
        <v>12</v>
      </c>
      <c r="I15" s="134" t="s">
        <v>37</v>
      </c>
    </row>
    <row r="16" spans="1:12" ht="35.25" customHeight="1" thickBot="1">
      <c r="A16" s="143" t="s">
        <v>177</v>
      </c>
      <c r="B16" s="134">
        <v>250</v>
      </c>
      <c r="C16" s="132">
        <v>15</v>
      </c>
      <c r="D16" s="132">
        <v>3.49</v>
      </c>
      <c r="E16" s="132">
        <v>6.42</v>
      </c>
      <c r="F16" s="132">
        <v>9.1999999999999993</v>
      </c>
      <c r="G16" s="171">
        <v>104.4</v>
      </c>
      <c r="H16" s="134" t="s">
        <v>12</v>
      </c>
      <c r="I16" s="134" t="s">
        <v>52</v>
      </c>
    </row>
    <row r="17" spans="1:9" ht="27" customHeight="1" thickBot="1">
      <c r="A17" s="223" t="s">
        <v>38</v>
      </c>
      <c r="B17" s="141">
        <v>180</v>
      </c>
      <c r="C17" s="132">
        <v>10</v>
      </c>
      <c r="D17" s="132">
        <v>4.32</v>
      </c>
      <c r="E17" s="132">
        <v>6.48</v>
      </c>
      <c r="F17" s="132">
        <v>43.7</v>
      </c>
      <c r="G17" s="132">
        <v>250.44</v>
      </c>
      <c r="H17" s="134" t="s">
        <v>12</v>
      </c>
      <c r="I17" s="134" t="s">
        <v>39</v>
      </c>
    </row>
    <row r="18" spans="1:9" ht="24" customHeight="1">
      <c r="A18" s="218" t="s">
        <v>55</v>
      </c>
      <c r="B18" s="134">
        <v>90</v>
      </c>
      <c r="C18" s="132">
        <v>35</v>
      </c>
      <c r="D18" s="132">
        <v>17.28</v>
      </c>
      <c r="E18" s="132">
        <v>3.96</v>
      </c>
      <c r="F18" s="132">
        <v>12.12</v>
      </c>
      <c r="G18" s="132">
        <v>152.4</v>
      </c>
      <c r="H18" s="134" t="s">
        <v>56</v>
      </c>
      <c r="I18" s="134">
        <v>500</v>
      </c>
    </row>
    <row r="19" spans="1:9" ht="25.5" customHeight="1">
      <c r="A19" s="218" t="s">
        <v>23</v>
      </c>
      <c r="B19" s="157">
        <v>200</v>
      </c>
      <c r="C19" s="178">
        <v>5</v>
      </c>
      <c r="D19" s="178">
        <v>0.6</v>
      </c>
      <c r="E19" s="178">
        <v>0</v>
      </c>
      <c r="F19" s="178">
        <v>22.8</v>
      </c>
      <c r="G19" s="178">
        <v>93.2</v>
      </c>
      <c r="H19" s="134" t="s">
        <v>12</v>
      </c>
      <c r="I19" s="157" t="s">
        <v>24</v>
      </c>
    </row>
    <row r="20" spans="1:9" ht="33">
      <c r="A20" s="143" t="s">
        <v>25</v>
      </c>
      <c r="B20" s="160">
        <v>80</v>
      </c>
      <c r="C20" s="176">
        <v>1.5</v>
      </c>
      <c r="D20" s="176">
        <v>6.5</v>
      </c>
      <c r="E20" s="176">
        <v>0.8</v>
      </c>
      <c r="F20" s="176">
        <v>33.799999999999997</v>
      </c>
      <c r="G20" s="176">
        <v>177.6</v>
      </c>
      <c r="H20" s="214" t="s">
        <v>26</v>
      </c>
      <c r="I20" s="160">
        <v>13003</v>
      </c>
    </row>
    <row r="21" spans="1:9" ht="30.75" customHeight="1">
      <c r="A21" s="143" t="s">
        <v>41</v>
      </c>
      <c r="B21" s="134">
        <v>30</v>
      </c>
      <c r="C21" s="132">
        <v>1.5</v>
      </c>
      <c r="D21" s="132">
        <v>2.4</v>
      </c>
      <c r="E21" s="132">
        <v>0.3</v>
      </c>
      <c r="F21" s="132">
        <v>14.6</v>
      </c>
      <c r="G21" s="132">
        <v>72.599999999999994</v>
      </c>
      <c r="H21" s="215" t="s">
        <v>26</v>
      </c>
      <c r="I21" s="160">
        <v>13002</v>
      </c>
    </row>
    <row r="22" spans="1:9" ht="19.5" customHeight="1">
      <c r="A22" s="220" t="s">
        <v>27</v>
      </c>
      <c r="B22" s="207"/>
      <c r="C22" s="179">
        <f>SUM(C15:C21)</f>
        <v>73</v>
      </c>
      <c r="D22" s="179">
        <f>SUM(D15:D21)</f>
        <v>35.590000000000003</v>
      </c>
      <c r="E22" s="179">
        <f>SUM(E15:E21)</f>
        <v>24.060000000000002</v>
      </c>
      <c r="F22" s="179">
        <f>SUM(F15:F21)</f>
        <v>142.02000000000001</v>
      </c>
      <c r="G22" s="179">
        <f>SUM(G15:G21)</f>
        <v>932.1400000000001</v>
      </c>
      <c r="H22" s="206"/>
      <c r="I22" s="206"/>
    </row>
    <row r="23" spans="1:9" ht="21.75" customHeight="1">
      <c r="A23" s="221" t="s">
        <v>42</v>
      </c>
      <c r="B23" s="56"/>
      <c r="C23" s="174">
        <f>C13+C22</f>
        <v>146.01999999999998</v>
      </c>
      <c r="D23" s="174">
        <f>D13+D22</f>
        <v>53.11</v>
      </c>
      <c r="E23" s="174">
        <f>E13+E22</f>
        <v>66.180000000000007</v>
      </c>
      <c r="F23" s="174">
        <f>F13+F22</f>
        <v>264.60000000000002</v>
      </c>
      <c r="G23" s="174">
        <f>G13+G22</f>
        <v>1542.9900000000002</v>
      </c>
      <c r="H23" s="56"/>
      <c r="I23" s="56"/>
    </row>
    <row r="24" spans="1:9">
      <c r="A24" s="216"/>
      <c r="B24" s="212"/>
      <c r="C24" s="129"/>
      <c r="D24" s="129"/>
      <c r="E24" s="129"/>
      <c r="F24" s="129"/>
      <c r="G24" s="129"/>
      <c r="H24" s="129"/>
      <c r="I24" s="129"/>
    </row>
    <row r="25" spans="1:9">
      <c r="A25" s="295" t="s">
        <v>44</v>
      </c>
      <c r="B25" s="295"/>
      <c r="C25" s="295"/>
      <c r="D25" s="295"/>
      <c r="E25" s="295"/>
      <c r="F25" s="295"/>
      <c r="G25" s="295"/>
      <c r="H25" s="295"/>
      <c r="I25" s="295"/>
    </row>
    <row r="26" spans="1:9">
      <c r="A26" s="216"/>
      <c r="B26" s="213"/>
      <c r="C26" s="300" t="s">
        <v>0</v>
      </c>
      <c r="D26" s="300"/>
      <c r="E26" s="300"/>
      <c r="F26" s="300"/>
      <c r="G26" s="300"/>
      <c r="H26" s="129"/>
      <c r="I26" s="129"/>
    </row>
    <row r="27" spans="1:9" s="153" customFormat="1">
      <c r="A27" s="296" t="s">
        <v>1</v>
      </c>
      <c r="B27" s="297" t="s">
        <v>2</v>
      </c>
      <c r="C27" s="297" t="s">
        <v>3</v>
      </c>
      <c r="D27" s="298" t="s">
        <v>4</v>
      </c>
      <c r="E27" s="298" t="s">
        <v>5</v>
      </c>
      <c r="F27" s="299" t="s">
        <v>6</v>
      </c>
      <c r="G27" s="298" t="s">
        <v>7</v>
      </c>
      <c r="H27" s="299" t="s">
        <v>8</v>
      </c>
      <c r="I27" s="299" t="s">
        <v>9</v>
      </c>
    </row>
    <row r="28" spans="1:9" s="153" customFormat="1">
      <c r="A28" s="296"/>
      <c r="B28" s="297"/>
      <c r="C28" s="297"/>
      <c r="D28" s="298"/>
      <c r="E28" s="298"/>
      <c r="F28" s="299"/>
      <c r="G28" s="298"/>
      <c r="H28" s="299"/>
      <c r="I28" s="299"/>
    </row>
    <row r="29" spans="1:9" s="153" customFormat="1">
      <c r="A29" s="296"/>
      <c r="B29" s="201" t="s">
        <v>10</v>
      </c>
      <c r="C29" s="297"/>
      <c r="D29" s="199" t="s">
        <v>10</v>
      </c>
      <c r="E29" s="199" t="s">
        <v>10</v>
      </c>
      <c r="F29" s="204" t="s">
        <v>10</v>
      </c>
      <c r="G29" s="199" t="s">
        <v>11</v>
      </c>
      <c r="H29" s="299"/>
      <c r="I29" s="299"/>
    </row>
    <row r="30" spans="1:9" ht="38.25">
      <c r="A30" s="217" t="s">
        <v>28</v>
      </c>
      <c r="B30" s="124" t="s">
        <v>45</v>
      </c>
      <c r="C30" s="132">
        <v>33.299999999999997</v>
      </c>
      <c r="D30" s="124">
        <v>5.34</v>
      </c>
      <c r="E30" s="124">
        <v>11.23</v>
      </c>
      <c r="F30" s="124">
        <v>35.01</v>
      </c>
      <c r="G30" s="56">
        <v>263</v>
      </c>
      <c r="H30" s="205" t="s">
        <v>30</v>
      </c>
      <c r="I30" s="134" t="s">
        <v>31</v>
      </c>
    </row>
    <row r="31" spans="1:9" ht="21" customHeight="1">
      <c r="A31" s="218" t="s">
        <v>32</v>
      </c>
      <c r="B31" s="134">
        <v>20</v>
      </c>
      <c r="C31" s="132">
        <v>11.77</v>
      </c>
      <c r="D31" s="132">
        <v>5.12</v>
      </c>
      <c r="E31" s="132">
        <v>5.22</v>
      </c>
      <c r="F31" s="132">
        <v>0</v>
      </c>
      <c r="G31" s="132">
        <v>68.599999999999994</v>
      </c>
      <c r="H31" s="134" t="s">
        <v>12</v>
      </c>
      <c r="I31" s="134" t="s">
        <v>13</v>
      </c>
    </row>
    <row r="32" spans="1:9" ht="23.25" customHeight="1">
      <c r="A32" s="218" t="s">
        <v>14</v>
      </c>
      <c r="B32" s="141">
        <v>10</v>
      </c>
      <c r="C32" s="132">
        <v>5.34</v>
      </c>
      <c r="D32" s="132">
        <v>0.1</v>
      </c>
      <c r="E32" s="132">
        <v>7.3</v>
      </c>
      <c r="F32" s="132">
        <v>0.1</v>
      </c>
      <c r="G32" s="132">
        <v>66.099999999999994</v>
      </c>
      <c r="H32" s="134" t="s">
        <v>12</v>
      </c>
      <c r="I32" s="134" t="s">
        <v>15</v>
      </c>
    </row>
    <row r="33" spans="1:12" ht="24.75" customHeight="1">
      <c r="A33" s="218" t="s">
        <v>16</v>
      </c>
      <c r="B33" s="134">
        <v>60</v>
      </c>
      <c r="C33" s="132">
        <v>4.7</v>
      </c>
      <c r="D33" s="132">
        <v>2.8</v>
      </c>
      <c r="E33" s="132">
        <v>0.8</v>
      </c>
      <c r="F33" s="132">
        <v>20</v>
      </c>
      <c r="G33" s="132">
        <v>105.6</v>
      </c>
      <c r="H33" s="134" t="s">
        <v>17</v>
      </c>
      <c r="I33" s="134">
        <v>125</v>
      </c>
    </row>
    <row r="34" spans="1:12" ht="22.5" customHeight="1">
      <c r="A34" s="217" t="s">
        <v>262</v>
      </c>
      <c r="B34" s="124">
        <v>55</v>
      </c>
      <c r="C34" s="132">
        <v>12.17</v>
      </c>
      <c r="D34" s="124">
        <v>4</v>
      </c>
      <c r="E34" s="124">
        <v>18</v>
      </c>
      <c r="F34" s="124">
        <v>65</v>
      </c>
      <c r="G34" s="124">
        <v>122</v>
      </c>
      <c r="H34" s="205" t="s">
        <v>266</v>
      </c>
      <c r="I34" s="134"/>
    </row>
    <row r="35" spans="1:12" ht="33">
      <c r="A35" s="143" t="s">
        <v>63</v>
      </c>
      <c r="B35" s="134">
        <v>200</v>
      </c>
      <c r="C35" s="132">
        <v>5.74</v>
      </c>
      <c r="D35" s="132">
        <v>0.3</v>
      </c>
      <c r="E35" s="132">
        <v>0</v>
      </c>
      <c r="F35" s="132">
        <v>7.48</v>
      </c>
      <c r="G35" s="132">
        <v>28.55</v>
      </c>
      <c r="H35" s="134" t="s">
        <v>12</v>
      </c>
      <c r="I35" s="134" t="s">
        <v>64</v>
      </c>
      <c r="J35" s="147"/>
      <c r="K35" s="148"/>
      <c r="L35" s="149"/>
    </row>
    <row r="36" spans="1:12">
      <c r="A36" s="219" t="s">
        <v>18</v>
      </c>
      <c r="B36" s="211"/>
      <c r="C36" s="211">
        <f>SUM(C30:C35)</f>
        <v>73.02</v>
      </c>
      <c r="D36" s="211">
        <f>SUM(D30:D35)</f>
        <v>17.66</v>
      </c>
      <c r="E36" s="211">
        <f>SUM(E30:E35)</f>
        <v>42.55</v>
      </c>
      <c r="F36" s="211">
        <f>SUM(F30:F35)</f>
        <v>127.59</v>
      </c>
      <c r="G36" s="211">
        <f>SUM(G30:G35)</f>
        <v>653.85</v>
      </c>
      <c r="H36" s="199"/>
      <c r="I36" s="199"/>
    </row>
    <row r="37" spans="1:12" ht="22.5" customHeight="1">
      <c r="A37" s="301" t="s">
        <v>19</v>
      </c>
      <c r="B37" s="301"/>
      <c r="C37" s="301"/>
      <c r="D37" s="301"/>
      <c r="E37" s="301"/>
      <c r="F37" s="301"/>
      <c r="G37" s="301"/>
      <c r="H37" s="301"/>
      <c r="I37" s="301"/>
    </row>
    <row r="38" spans="1:12" ht="33">
      <c r="A38" s="143" t="s">
        <v>36</v>
      </c>
      <c r="B38" s="134">
        <v>100</v>
      </c>
      <c r="C38" s="132">
        <f>C15</f>
        <v>5</v>
      </c>
      <c r="D38" s="132">
        <v>1.66</v>
      </c>
      <c r="E38" s="132">
        <v>10.130000000000001</v>
      </c>
      <c r="F38" s="132">
        <v>9.6300000000000008</v>
      </c>
      <c r="G38" s="132">
        <v>135.29</v>
      </c>
      <c r="H38" s="134" t="s">
        <v>12</v>
      </c>
      <c r="I38" s="134" t="s">
        <v>37</v>
      </c>
    </row>
    <row r="39" spans="1:12" ht="24.75" customHeight="1" thickBot="1">
      <c r="A39" s="143" t="s">
        <v>177</v>
      </c>
      <c r="B39" s="134">
        <v>300</v>
      </c>
      <c r="C39" s="132">
        <f t="shared" ref="C39:C44" si="1">C16</f>
        <v>15</v>
      </c>
      <c r="D39" s="132">
        <v>3.49</v>
      </c>
      <c r="E39" s="132">
        <v>6.42</v>
      </c>
      <c r="F39" s="132">
        <v>9.1999999999999993</v>
      </c>
      <c r="G39" s="171">
        <v>104.4</v>
      </c>
      <c r="H39" s="134" t="s">
        <v>12</v>
      </c>
      <c r="I39" s="134" t="s">
        <v>52</v>
      </c>
    </row>
    <row r="40" spans="1:12" ht="23.25" customHeight="1" thickBot="1">
      <c r="A40" s="223" t="s">
        <v>38</v>
      </c>
      <c r="B40" s="141">
        <v>180</v>
      </c>
      <c r="C40" s="132">
        <f t="shared" si="1"/>
        <v>10</v>
      </c>
      <c r="D40" s="132">
        <v>4.32</v>
      </c>
      <c r="E40" s="132">
        <v>6.48</v>
      </c>
      <c r="F40" s="132">
        <v>43.7</v>
      </c>
      <c r="G40" s="132">
        <v>250.44</v>
      </c>
      <c r="H40" s="134" t="s">
        <v>12</v>
      </c>
      <c r="I40" s="134" t="s">
        <v>39</v>
      </c>
    </row>
    <row r="41" spans="1:12" ht="26.25" customHeight="1">
      <c r="A41" s="218" t="s">
        <v>55</v>
      </c>
      <c r="B41" s="134">
        <v>90</v>
      </c>
      <c r="C41" s="132">
        <f t="shared" si="1"/>
        <v>35</v>
      </c>
      <c r="D41" s="132">
        <v>17.28</v>
      </c>
      <c r="E41" s="132">
        <v>3.96</v>
      </c>
      <c r="F41" s="132">
        <v>12.12</v>
      </c>
      <c r="G41" s="132">
        <v>152.4</v>
      </c>
      <c r="H41" s="134" t="s">
        <v>56</v>
      </c>
      <c r="I41" s="134">
        <v>500</v>
      </c>
    </row>
    <row r="42" spans="1:12" ht="23.25" customHeight="1">
      <c r="A42" s="218" t="s">
        <v>23</v>
      </c>
      <c r="B42" s="157">
        <v>200</v>
      </c>
      <c r="C42" s="132">
        <f t="shared" si="1"/>
        <v>5</v>
      </c>
      <c r="D42" s="178">
        <v>0.6</v>
      </c>
      <c r="E42" s="178">
        <v>0</v>
      </c>
      <c r="F42" s="178">
        <v>22.8</v>
      </c>
      <c r="G42" s="178">
        <v>93.2</v>
      </c>
      <c r="H42" s="134" t="s">
        <v>12</v>
      </c>
      <c r="I42" s="157" t="s">
        <v>24</v>
      </c>
    </row>
    <row r="43" spans="1:12" ht="30" customHeight="1">
      <c r="A43" s="143" t="s">
        <v>25</v>
      </c>
      <c r="B43" s="160">
        <v>80</v>
      </c>
      <c r="C43" s="132">
        <f t="shared" si="1"/>
        <v>1.5</v>
      </c>
      <c r="D43" s="176">
        <v>6.5</v>
      </c>
      <c r="E43" s="176">
        <v>0.8</v>
      </c>
      <c r="F43" s="176">
        <v>33.799999999999997</v>
      </c>
      <c r="G43" s="176">
        <v>177.6</v>
      </c>
      <c r="H43" s="214" t="s">
        <v>26</v>
      </c>
      <c r="I43" s="160">
        <v>13003</v>
      </c>
    </row>
    <row r="44" spans="1:12" ht="30.75" customHeight="1">
      <c r="A44" s="143" t="s">
        <v>41</v>
      </c>
      <c r="B44" s="134">
        <v>30</v>
      </c>
      <c r="C44" s="132">
        <f t="shared" si="1"/>
        <v>1.5</v>
      </c>
      <c r="D44" s="132">
        <v>2.4</v>
      </c>
      <c r="E44" s="132">
        <v>0.3</v>
      </c>
      <c r="F44" s="132">
        <v>14.6</v>
      </c>
      <c r="G44" s="132">
        <v>72.599999999999994</v>
      </c>
      <c r="H44" s="215" t="s">
        <v>26</v>
      </c>
      <c r="I44" s="160">
        <v>13002</v>
      </c>
    </row>
    <row r="45" spans="1:12" ht="21.75" customHeight="1">
      <c r="A45" s="220" t="s">
        <v>27</v>
      </c>
      <c r="B45" s="207"/>
      <c r="C45" s="179">
        <f>SUM(C38:C44)</f>
        <v>73</v>
      </c>
      <c r="D45" s="179">
        <f>SUM(D38:D44)</f>
        <v>36.25</v>
      </c>
      <c r="E45" s="179">
        <f>SUM(E38:E44)</f>
        <v>28.090000000000003</v>
      </c>
      <c r="F45" s="179">
        <f>SUM(F38:F44)</f>
        <v>145.85</v>
      </c>
      <c r="G45" s="179">
        <f>SUM(G38:G44)</f>
        <v>985.93000000000006</v>
      </c>
      <c r="H45" s="206"/>
      <c r="I45" s="206"/>
    </row>
    <row r="46" spans="1:12" ht="21.75" customHeight="1">
      <c r="A46" s="221" t="s">
        <v>42</v>
      </c>
      <c r="B46" s="56"/>
      <c r="C46" s="174">
        <f>C36+C45</f>
        <v>146.01999999999998</v>
      </c>
      <c r="D46" s="174">
        <f>D36+D45</f>
        <v>53.91</v>
      </c>
      <c r="E46" s="174">
        <f>E36+E45</f>
        <v>70.64</v>
      </c>
      <c r="F46" s="174">
        <f>F36+F45</f>
        <v>273.44</v>
      </c>
      <c r="G46" s="174">
        <f>G36+G45</f>
        <v>1639.7800000000002</v>
      </c>
      <c r="H46" s="56"/>
      <c r="I46" s="56"/>
    </row>
  </sheetData>
  <mergeCells count="24">
    <mergeCell ref="A14:I14"/>
    <mergeCell ref="A37:I37"/>
    <mergeCell ref="A25:I25"/>
    <mergeCell ref="C26:G26"/>
    <mergeCell ref="A27:A29"/>
    <mergeCell ref="B27:B28"/>
    <mergeCell ref="C27:C29"/>
    <mergeCell ref="D27:D28"/>
    <mergeCell ref="E27:E28"/>
    <mergeCell ref="F27:F28"/>
    <mergeCell ref="G27:G28"/>
    <mergeCell ref="H27:H29"/>
    <mergeCell ref="I27:I29"/>
    <mergeCell ref="A2:I2"/>
    <mergeCell ref="A4:A6"/>
    <mergeCell ref="B4:B5"/>
    <mergeCell ref="D4:D5"/>
    <mergeCell ref="E4:E5"/>
    <mergeCell ref="F4:F5"/>
    <mergeCell ref="G4:G5"/>
    <mergeCell ref="H4:H6"/>
    <mergeCell ref="I4:I6"/>
    <mergeCell ref="C3:G3"/>
    <mergeCell ref="C4:C6"/>
  </mergeCells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topLeftCell="A34" zoomScaleSheetLayoutView="100" workbookViewId="0">
      <selection activeCell="A34" sqref="A1:XFD1048576"/>
    </sheetView>
  </sheetViews>
  <sheetFormatPr defaultRowHeight="16.5"/>
  <cols>
    <col min="1" max="1" width="31.85546875" style="131" customWidth="1"/>
    <col min="2" max="2" width="9" style="139" customWidth="1"/>
    <col min="3" max="3" width="8.42578125" style="139" customWidth="1"/>
    <col min="4" max="4" width="10.28515625" style="139" customWidth="1"/>
    <col min="5" max="5" width="10.5703125" style="139" customWidth="1"/>
    <col min="6" max="6" width="11.140625" style="139" customWidth="1"/>
    <col min="7" max="7" width="9.140625" style="139"/>
    <col min="8" max="8" width="38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3">
      <c r="A1" s="126"/>
      <c r="B1" s="212"/>
      <c r="C1" s="129"/>
      <c r="D1" s="129"/>
      <c r="E1" s="129"/>
      <c r="F1" s="129"/>
      <c r="G1" s="129"/>
      <c r="H1" s="129"/>
      <c r="I1" s="129"/>
    </row>
    <row r="2" spans="1:13" ht="21" customHeight="1">
      <c r="A2" s="335" t="s">
        <v>89</v>
      </c>
      <c r="B2" s="335"/>
      <c r="C2" s="335"/>
      <c r="D2" s="335"/>
      <c r="E2" s="335"/>
      <c r="F2" s="335"/>
      <c r="G2" s="335"/>
      <c r="H2" s="335"/>
      <c r="I2" s="335"/>
    </row>
    <row r="3" spans="1:13" ht="25.5" customHeight="1">
      <c r="A3" s="126"/>
      <c r="B3" s="213"/>
      <c r="C3" s="300" t="s">
        <v>0</v>
      </c>
      <c r="D3" s="300"/>
      <c r="E3" s="300"/>
      <c r="F3" s="300"/>
      <c r="G3" s="300"/>
      <c r="H3" s="129"/>
      <c r="I3" s="129"/>
    </row>
    <row r="4" spans="1:13">
      <c r="A4" s="298" t="s">
        <v>1</v>
      </c>
      <c r="B4" s="297" t="s">
        <v>2</v>
      </c>
      <c r="C4" s="297" t="s">
        <v>3</v>
      </c>
      <c r="D4" s="298" t="s">
        <v>4</v>
      </c>
      <c r="E4" s="298" t="s">
        <v>5</v>
      </c>
      <c r="F4" s="299" t="s">
        <v>6</v>
      </c>
      <c r="G4" s="298" t="s">
        <v>7</v>
      </c>
      <c r="H4" s="299" t="s">
        <v>8</v>
      </c>
      <c r="I4" s="299" t="s">
        <v>9</v>
      </c>
    </row>
    <row r="5" spans="1:13" ht="9.75" customHeight="1">
      <c r="A5" s="298"/>
      <c r="B5" s="297"/>
      <c r="C5" s="297"/>
      <c r="D5" s="298"/>
      <c r="E5" s="298"/>
      <c r="F5" s="299"/>
      <c r="G5" s="298"/>
      <c r="H5" s="299"/>
      <c r="I5" s="299"/>
    </row>
    <row r="6" spans="1:13">
      <c r="A6" s="298"/>
      <c r="B6" s="201" t="s">
        <v>10</v>
      </c>
      <c r="C6" s="297"/>
      <c r="D6" s="199" t="s">
        <v>10</v>
      </c>
      <c r="E6" s="199" t="s">
        <v>10</v>
      </c>
      <c r="F6" s="204" t="s">
        <v>10</v>
      </c>
      <c r="G6" s="199" t="s">
        <v>11</v>
      </c>
      <c r="H6" s="299"/>
      <c r="I6" s="299"/>
    </row>
    <row r="7" spans="1:13" s="136" customFormat="1" ht="27" customHeight="1">
      <c r="A7" s="137" t="s">
        <v>90</v>
      </c>
      <c r="B7" s="141">
        <v>200</v>
      </c>
      <c r="C7" s="132">
        <v>42.18</v>
      </c>
      <c r="D7" s="132">
        <v>12.7</v>
      </c>
      <c r="E7" s="132">
        <v>11.7</v>
      </c>
      <c r="F7" s="132">
        <v>41.9</v>
      </c>
      <c r="G7" s="132">
        <v>299</v>
      </c>
      <c r="H7" s="241" t="s">
        <v>267</v>
      </c>
      <c r="I7" s="134">
        <v>291</v>
      </c>
      <c r="J7" s="135" t="s">
        <v>35</v>
      </c>
    </row>
    <row r="8" spans="1:13" s="153" customFormat="1" ht="40.5" customHeight="1">
      <c r="A8" s="231" t="s">
        <v>51</v>
      </c>
      <c r="B8" s="134">
        <v>100</v>
      </c>
      <c r="C8" s="132">
        <v>8.6300000000000008</v>
      </c>
      <c r="D8" s="132">
        <v>0.6</v>
      </c>
      <c r="E8" s="132">
        <v>3.1</v>
      </c>
      <c r="F8" s="132">
        <v>1.8</v>
      </c>
      <c r="G8" s="132">
        <v>37.6</v>
      </c>
      <c r="H8" s="134" t="s">
        <v>12</v>
      </c>
      <c r="I8" s="134" t="s">
        <v>22</v>
      </c>
      <c r="J8" s="139" t="s">
        <v>35</v>
      </c>
    </row>
    <row r="9" spans="1:13" ht="33">
      <c r="A9" s="143" t="s">
        <v>63</v>
      </c>
      <c r="B9" s="134">
        <v>200</v>
      </c>
      <c r="C9" s="132">
        <v>5.74</v>
      </c>
      <c r="D9" s="132">
        <v>0.3</v>
      </c>
      <c r="E9" s="132">
        <v>0</v>
      </c>
      <c r="F9" s="132">
        <v>7.48</v>
      </c>
      <c r="G9" s="132">
        <v>28.55</v>
      </c>
      <c r="H9" s="134" t="s">
        <v>12</v>
      </c>
      <c r="I9" s="134" t="s">
        <v>64</v>
      </c>
      <c r="J9" s="146"/>
      <c r="K9" s="147"/>
      <c r="L9" s="148"/>
      <c r="M9" s="149"/>
    </row>
    <row r="10" spans="1:13" ht="23.25" customHeight="1">
      <c r="A10" s="142" t="s">
        <v>16</v>
      </c>
      <c r="B10" s="134">
        <v>60</v>
      </c>
      <c r="C10" s="132">
        <v>4.7</v>
      </c>
      <c r="D10" s="132">
        <v>2.8</v>
      </c>
      <c r="E10" s="132">
        <v>0.8</v>
      </c>
      <c r="F10" s="132">
        <v>20</v>
      </c>
      <c r="G10" s="132">
        <v>105.6</v>
      </c>
      <c r="H10" s="134" t="s">
        <v>17</v>
      </c>
      <c r="I10" s="134">
        <v>125</v>
      </c>
      <c r="J10" s="130" t="s">
        <v>35</v>
      </c>
    </row>
    <row r="11" spans="1:13" s="139" customFormat="1" ht="24.75" customHeight="1">
      <c r="A11" s="137" t="s">
        <v>32</v>
      </c>
      <c r="B11" s="134">
        <v>20</v>
      </c>
      <c r="C11" s="132">
        <v>11.77</v>
      </c>
      <c r="D11" s="132">
        <v>5.12</v>
      </c>
      <c r="E11" s="132">
        <v>5.22</v>
      </c>
      <c r="F11" s="132">
        <v>0</v>
      </c>
      <c r="G11" s="132">
        <v>68.599999999999994</v>
      </c>
      <c r="H11" s="134" t="s">
        <v>12</v>
      </c>
      <c r="I11" s="134" t="s">
        <v>13</v>
      </c>
      <c r="J11" s="139" t="s">
        <v>34</v>
      </c>
    </row>
    <row r="12" spans="1:13" ht="21" customHeight="1">
      <c r="A12" s="150" t="s">
        <v>18</v>
      </c>
      <c r="B12" s="211"/>
      <c r="C12" s="211">
        <f>SUM(C7:C11)</f>
        <v>73.02000000000001</v>
      </c>
      <c r="D12" s="211">
        <f>SUM(D7:D10)</f>
        <v>16.399999999999999</v>
      </c>
      <c r="E12" s="211">
        <f>SUM(E7:E10)</f>
        <v>15.6</v>
      </c>
      <c r="F12" s="211">
        <f>SUM(F7:F10)</f>
        <v>71.179999999999993</v>
      </c>
      <c r="G12" s="211">
        <f>SUM(G7:G10)</f>
        <v>470.75</v>
      </c>
      <c r="H12" s="199"/>
      <c r="I12" s="196"/>
    </row>
    <row r="13" spans="1:13" ht="21" customHeight="1">
      <c r="A13" s="336" t="s">
        <v>19</v>
      </c>
      <c r="B13" s="301"/>
      <c r="C13" s="301"/>
      <c r="D13" s="301"/>
      <c r="E13" s="301"/>
      <c r="F13" s="301"/>
      <c r="G13" s="301"/>
      <c r="H13" s="301"/>
      <c r="I13" s="337"/>
    </row>
    <row r="14" spans="1:13" s="153" customFormat="1" ht="55.5" customHeight="1">
      <c r="A14" s="170" t="s">
        <v>91</v>
      </c>
      <c r="B14" s="134">
        <v>60</v>
      </c>
      <c r="C14" s="132">
        <v>10</v>
      </c>
      <c r="D14" s="132">
        <v>0.86</v>
      </c>
      <c r="E14" s="132">
        <v>3.65</v>
      </c>
      <c r="F14" s="132">
        <v>5.0199999999999996</v>
      </c>
      <c r="G14" s="132">
        <v>56.34</v>
      </c>
      <c r="H14" s="242" t="s">
        <v>268</v>
      </c>
      <c r="I14" s="134">
        <v>33</v>
      </c>
      <c r="J14" s="139" t="s">
        <v>35</v>
      </c>
    </row>
    <row r="15" spans="1:13" ht="29.25" customHeight="1">
      <c r="A15" s="137" t="s">
        <v>92</v>
      </c>
      <c r="B15" s="141">
        <v>250</v>
      </c>
      <c r="C15" s="132">
        <v>15</v>
      </c>
      <c r="D15" s="176">
        <v>8.73</v>
      </c>
      <c r="E15" s="132">
        <v>6.38</v>
      </c>
      <c r="F15" s="132">
        <v>16.28</v>
      </c>
      <c r="G15" s="132">
        <v>157.26</v>
      </c>
      <c r="H15" s="134" t="s">
        <v>12</v>
      </c>
      <c r="I15" s="134" t="s">
        <v>93</v>
      </c>
    </row>
    <row r="16" spans="1:13" ht="30" customHeight="1">
      <c r="A16" s="184" t="s">
        <v>94</v>
      </c>
      <c r="B16" s="232">
        <v>200</v>
      </c>
      <c r="C16" s="178">
        <v>40</v>
      </c>
      <c r="D16" s="178">
        <v>21.12</v>
      </c>
      <c r="E16" s="178">
        <v>23.16</v>
      </c>
      <c r="F16" s="178">
        <v>20.64</v>
      </c>
      <c r="G16" s="178">
        <v>387.6</v>
      </c>
      <c r="H16" s="134" t="s">
        <v>12</v>
      </c>
      <c r="I16" s="157" t="s">
        <v>95</v>
      </c>
    </row>
    <row r="17" spans="1:13" ht="25.5" customHeight="1">
      <c r="A17" s="137" t="s">
        <v>23</v>
      </c>
      <c r="B17" s="134">
        <v>200</v>
      </c>
      <c r="C17" s="132">
        <v>5</v>
      </c>
      <c r="D17" s="132">
        <v>0.6</v>
      </c>
      <c r="E17" s="132">
        <v>0</v>
      </c>
      <c r="F17" s="132">
        <v>22.8</v>
      </c>
      <c r="G17" s="132">
        <v>93.2</v>
      </c>
      <c r="H17" s="134" t="s">
        <v>12</v>
      </c>
      <c r="I17" s="134" t="s">
        <v>24</v>
      </c>
      <c r="J17" s="130" t="s">
        <v>35</v>
      </c>
    </row>
    <row r="18" spans="1:13" ht="31.5" customHeight="1">
      <c r="A18" s="170" t="s">
        <v>25</v>
      </c>
      <c r="B18" s="134">
        <v>80</v>
      </c>
      <c r="C18" s="132">
        <v>1.5</v>
      </c>
      <c r="D18" s="132">
        <v>6.5</v>
      </c>
      <c r="E18" s="132">
        <v>0.8</v>
      </c>
      <c r="F18" s="132">
        <v>33.799999999999997</v>
      </c>
      <c r="G18" s="132">
        <v>177.6</v>
      </c>
      <c r="H18" s="215" t="s">
        <v>26</v>
      </c>
      <c r="I18" s="134">
        <v>13003</v>
      </c>
      <c r="J18" s="130" t="s">
        <v>35</v>
      </c>
    </row>
    <row r="19" spans="1:13" ht="36.75" customHeight="1">
      <c r="A19" s="173" t="s">
        <v>41</v>
      </c>
      <c r="B19" s="134">
        <v>30</v>
      </c>
      <c r="C19" s="132">
        <v>1.5</v>
      </c>
      <c r="D19" s="132">
        <v>2.4</v>
      </c>
      <c r="E19" s="132">
        <v>0.3</v>
      </c>
      <c r="F19" s="132">
        <v>14.6</v>
      </c>
      <c r="G19" s="132">
        <v>72.599999999999994</v>
      </c>
      <c r="H19" s="215" t="s">
        <v>26</v>
      </c>
      <c r="I19" s="134">
        <v>13002</v>
      </c>
      <c r="J19" s="130" t="s">
        <v>35</v>
      </c>
    </row>
    <row r="20" spans="1:13" ht="25.5" customHeight="1">
      <c r="A20" s="150" t="s">
        <v>27</v>
      </c>
      <c r="B20" s="201"/>
      <c r="C20" s="211">
        <f>SUM(C14:C19)</f>
        <v>73</v>
      </c>
      <c r="D20" s="211">
        <f>SUM(D14:D19)</f>
        <v>40.21</v>
      </c>
      <c r="E20" s="211">
        <f>SUM(E14:E19)</f>
        <v>34.289999999999992</v>
      </c>
      <c r="F20" s="211">
        <f>SUM(F14:F19)</f>
        <v>113.13999999999999</v>
      </c>
      <c r="G20" s="211">
        <f>SUM(G14:G19)</f>
        <v>944.60000000000014</v>
      </c>
      <c r="H20" s="199"/>
      <c r="I20" s="152"/>
    </row>
    <row r="21" spans="1:13" ht="22.5" customHeight="1">
      <c r="A21" s="166" t="s">
        <v>42</v>
      </c>
      <c r="B21" s="56"/>
      <c r="C21" s="174">
        <f>C12+C20</f>
        <v>146.02000000000001</v>
      </c>
      <c r="D21" s="174">
        <f>D12+D20</f>
        <v>56.61</v>
      </c>
      <c r="E21" s="174">
        <f>E12+E20</f>
        <v>49.889999999999993</v>
      </c>
      <c r="F21" s="174">
        <f>F12+F20</f>
        <v>184.32</v>
      </c>
      <c r="G21" s="174">
        <f>G12+G20</f>
        <v>1415.3500000000001</v>
      </c>
      <c r="H21" s="56"/>
      <c r="I21" s="167"/>
      <c r="J21" s="182"/>
    </row>
    <row r="22" spans="1:13">
      <c r="A22" s="126"/>
      <c r="B22" s="212"/>
      <c r="C22" s="129"/>
      <c r="D22" s="129"/>
      <c r="E22" s="129"/>
      <c r="F22" s="129"/>
      <c r="G22" s="129"/>
      <c r="H22" s="129"/>
      <c r="I22" s="129"/>
    </row>
    <row r="23" spans="1:13">
      <c r="A23" s="335" t="s">
        <v>102</v>
      </c>
      <c r="B23" s="335"/>
      <c r="C23" s="335"/>
      <c r="D23" s="335"/>
      <c r="E23" s="335"/>
      <c r="F23" s="335"/>
      <c r="G23" s="335"/>
      <c r="H23" s="335"/>
      <c r="I23" s="335"/>
    </row>
    <row r="24" spans="1:13">
      <c r="A24" s="126"/>
      <c r="B24" s="213"/>
      <c r="C24" s="300" t="s">
        <v>0</v>
      </c>
      <c r="D24" s="300"/>
      <c r="E24" s="300"/>
      <c r="F24" s="300"/>
      <c r="G24" s="300"/>
      <c r="H24" s="129"/>
      <c r="I24" s="129"/>
    </row>
    <row r="25" spans="1:13">
      <c r="A25" s="298" t="s">
        <v>1</v>
      </c>
      <c r="B25" s="297" t="s">
        <v>2</v>
      </c>
      <c r="C25" s="297" t="s">
        <v>3</v>
      </c>
      <c r="D25" s="298" t="s">
        <v>4</v>
      </c>
      <c r="E25" s="298" t="s">
        <v>5</v>
      </c>
      <c r="F25" s="299" t="s">
        <v>6</v>
      </c>
      <c r="G25" s="298" t="s">
        <v>7</v>
      </c>
      <c r="H25" s="299" t="s">
        <v>8</v>
      </c>
      <c r="I25" s="299" t="s">
        <v>9</v>
      </c>
    </row>
    <row r="26" spans="1:13">
      <c r="A26" s="298"/>
      <c r="B26" s="297"/>
      <c r="C26" s="297"/>
      <c r="D26" s="298"/>
      <c r="E26" s="298"/>
      <c r="F26" s="299"/>
      <c r="G26" s="298"/>
      <c r="H26" s="299"/>
      <c r="I26" s="299"/>
    </row>
    <row r="27" spans="1:13">
      <c r="A27" s="298"/>
      <c r="B27" s="201" t="s">
        <v>10</v>
      </c>
      <c r="C27" s="297"/>
      <c r="D27" s="199" t="s">
        <v>10</v>
      </c>
      <c r="E27" s="199" t="s">
        <v>10</v>
      </c>
      <c r="F27" s="204" t="s">
        <v>10</v>
      </c>
      <c r="G27" s="199" t="s">
        <v>11</v>
      </c>
      <c r="H27" s="299"/>
      <c r="I27" s="299"/>
    </row>
    <row r="28" spans="1:13" s="136" customFormat="1" ht="29.25" customHeight="1" thickBot="1">
      <c r="A28" s="137" t="s">
        <v>90</v>
      </c>
      <c r="B28" s="141">
        <v>200</v>
      </c>
      <c r="C28" s="132">
        <f>C7</f>
        <v>42.18</v>
      </c>
      <c r="D28" s="132">
        <v>12.7</v>
      </c>
      <c r="E28" s="132">
        <v>11.7</v>
      </c>
      <c r="F28" s="132">
        <v>41.9</v>
      </c>
      <c r="G28" s="132">
        <v>299</v>
      </c>
      <c r="H28" s="240" t="s">
        <v>267</v>
      </c>
      <c r="I28" s="134">
        <v>291</v>
      </c>
      <c r="J28" s="135" t="s">
        <v>35</v>
      </c>
    </row>
    <row r="29" spans="1:13" ht="39" thickBot="1">
      <c r="A29" s="106" t="s">
        <v>51</v>
      </c>
      <c r="B29" s="160">
        <v>100</v>
      </c>
      <c r="C29" s="132">
        <f>C8</f>
        <v>8.6300000000000008</v>
      </c>
      <c r="D29" s="176">
        <v>0.99</v>
      </c>
      <c r="E29" s="176">
        <v>5.15</v>
      </c>
      <c r="F29" s="176">
        <v>3</v>
      </c>
      <c r="G29" s="176">
        <v>62.42</v>
      </c>
      <c r="H29" s="160" t="s">
        <v>12</v>
      </c>
      <c r="I29" s="160" t="s">
        <v>22</v>
      </c>
      <c r="J29" s="139" t="s">
        <v>35</v>
      </c>
    </row>
    <row r="30" spans="1:13" ht="33">
      <c r="A30" s="143" t="s">
        <v>63</v>
      </c>
      <c r="B30" s="134">
        <v>200</v>
      </c>
      <c r="C30" s="132">
        <f>C9</f>
        <v>5.74</v>
      </c>
      <c r="D30" s="132">
        <v>0.3</v>
      </c>
      <c r="E30" s="132">
        <v>0</v>
      </c>
      <c r="F30" s="132">
        <v>7.48</v>
      </c>
      <c r="G30" s="132">
        <v>28.55</v>
      </c>
      <c r="H30" s="134" t="s">
        <v>12</v>
      </c>
      <c r="I30" s="134" t="s">
        <v>64</v>
      </c>
      <c r="J30" s="146"/>
      <c r="K30" s="147"/>
      <c r="L30" s="148"/>
      <c r="M30" s="149"/>
    </row>
    <row r="31" spans="1:13" s="139" customFormat="1" ht="24.75" customHeight="1">
      <c r="A31" s="137" t="s">
        <v>32</v>
      </c>
      <c r="B31" s="134">
        <v>20</v>
      </c>
      <c r="C31" s="132">
        <f>C10</f>
        <v>4.7</v>
      </c>
      <c r="D31" s="132">
        <v>5.12</v>
      </c>
      <c r="E31" s="132">
        <v>5.22</v>
      </c>
      <c r="F31" s="132">
        <v>0</v>
      </c>
      <c r="G31" s="132">
        <v>68.599999999999994</v>
      </c>
      <c r="H31" s="160" t="s">
        <v>12</v>
      </c>
      <c r="I31" s="134" t="s">
        <v>13</v>
      </c>
      <c r="J31" s="139" t="s">
        <v>34</v>
      </c>
    </row>
    <row r="32" spans="1:13" ht="23.25" customHeight="1">
      <c r="A32" s="142" t="s">
        <v>16</v>
      </c>
      <c r="B32" s="134">
        <v>40</v>
      </c>
      <c r="C32" s="132">
        <f>C11</f>
        <v>11.77</v>
      </c>
      <c r="D32" s="132">
        <v>2.8</v>
      </c>
      <c r="E32" s="132">
        <v>0.8</v>
      </c>
      <c r="F32" s="132">
        <v>20</v>
      </c>
      <c r="G32" s="132">
        <v>105.6</v>
      </c>
      <c r="H32" s="134" t="s">
        <v>17</v>
      </c>
      <c r="I32" s="134">
        <v>125</v>
      </c>
      <c r="J32" s="130" t="s">
        <v>35</v>
      </c>
    </row>
    <row r="33" spans="1:10" ht="21.75" customHeight="1">
      <c r="A33" s="150" t="s">
        <v>18</v>
      </c>
      <c r="B33" s="211"/>
      <c r="C33" s="211">
        <f>SUM(C28:C32)</f>
        <v>73.02000000000001</v>
      </c>
      <c r="D33" s="211">
        <f>SUM(D28:D32)</f>
        <v>21.91</v>
      </c>
      <c r="E33" s="211">
        <f>SUM(E28:E32)</f>
        <v>22.87</v>
      </c>
      <c r="F33" s="211">
        <f>SUM(F28:F32)</f>
        <v>72.38</v>
      </c>
      <c r="G33" s="211">
        <f>SUM(G28:G32)</f>
        <v>564.17000000000007</v>
      </c>
      <c r="H33" s="199"/>
      <c r="I33" s="152"/>
    </row>
    <row r="34" spans="1:10" ht="22.5" customHeight="1">
      <c r="A34" s="336" t="s">
        <v>19</v>
      </c>
      <c r="B34" s="301"/>
      <c r="C34" s="301"/>
      <c r="D34" s="301"/>
      <c r="E34" s="301"/>
      <c r="F34" s="301"/>
      <c r="G34" s="301"/>
      <c r="H34" s="301"/>
      <c r="I34" s="337"/>
    </row>
    <row r="35" spans="1:10" ht="63.75" customHeight="1">
      <c r="A35" s="183" t="s">
        <v>91</v>
      </c>
      <c r="B35" s="157">
        <v>100</v>
      </c>
      <c r="C35" s="178">
        <v>10</v>
      </c>
      <c r="D35" s="178">
        <v>1.43</v>
      </c>
      <c r="E35" s="178">
        <v>6.09</v>
      </c>
      <c r="F35" s="178">
        <v>8.36</v>
      </c>
      <c r="G35" s="178">
        <v>93.9</v>
      </c>
      <c r="H35" s="242" t="s">
        <v>268</v>
      </c>
      <c r="I35" s="134">
        <v>33</v>
      </c>
      <c r="J35" s="139" t="s">
        <v>35</v>
      </c>
    </row>
    <row r="36" spans="1:10" s="153" customFormat="1" ht="31.5" customHeight="1">
      <c r="A36" s="137" t="s">
        <v>92</v>
      </c>
      <c r="B36" s="141">
        <v>300</v>
      </c>
      <c r="C36" s="178">
        <f>C15</f>
        <v>15</v>
      </c>
      <c r="D36" s="176">
        <v>12.25</v>
      </c>
      <c r="E36" s="132">
        <v>8.68</v>
      </c>
      <c r="F36" s="132">
        <v>24.42</v>
      </c>
      <c r="G36" s="132">
        <v>223.83</v>
      </c>
      <c r="H36" s="134" t="s">
        <v>12</v>
      </c>
      <c r="I36" s="134" t="s">
        <v>93</v>
      </c>
      <c r="J36" s="139" t="s">
        <v>35</v>
      </c>
    </row>
    <row r="37" spans="1:10" ht="30" customHeight="1">
      <c r="A37" s="191" t="s">
        <v>94</v>
      </c>
      <c r="B37" s="232">
        <v>200</v>
      </c>
      <c r="C37" s="178">
        <f>C16</f>
        <v>40</v>
      </c>
      <c r="D37" s="178">
        <v>21.12</v>
      </c>
      <c r="E37" s="178">
        <v>23.16</v>
      </c>
      <c r="F37" s="178">
        <v>20.64</v>
      </c>
      <c r="G37" s="178">
        <v>387.6</v>
      </c>
      <c r="H37" s="134" t="s">
        <v>12</v>
      </c>
      <c r="I37" s="157" t="s">
        <v>95</v>
      </c>
    </row>
    <row r="38" spans="1:10" ht="25.5" customHeight="1">
      <c r="A38" s="142" t="s">
        <v>23</v>
      </c>
      <c r="B38" s="134">
        <v>200</v>
      </c>
      <c r="C38" s="178">
        <f>C17</f>
        <v>5</v>
      </c>
      <c r="D38" s="132">
        <v>0.6</v>
      </c>
      <c r="E38" s="132">
        <v>0</v>
      </c>
      <c r="F38" s="132">
        <v>22.8</v>
      </c>
      <c r="G38" s="132">
        <v>93.2</v>
      </c>
      <c r="H38" s="134" t="s">
        <v>12</v>
      </c>
      <c r="I38" s="134" t="s">
        <v>24</v>
      </c>
      <c r="J38" s="130" t="s">
        <v>35</v>
      </c>
    </row>
    <row r="39" spans="1:10" ht="31.5" customHeight="1">
      <c r="A39" s="143" t="s">
        <v>25</v>
      </c>
      <c r="B39" s="134">
        <v>80</v>
      </c>
      <c r="C39" s="178">
        <f>C18</f>
        <v>1.5</v>
      </c>
      <c r="D39" s="132">
        <v>6.5</v>
      </c>
      <c r="E39" s="132">
        <v>0.8</v>
      </c>
      <c r="F39" s="132">
        <v>33.799999999999997</v>
      </c>
      <c r="G39" s="132">
        <v>177.6</v>
      </c>
      <c r="H39" s="215" t="s">
        <v>26</v>
      </c>
      <c r="I39" s="134">
        <v>13003</v>
      </c>
      <c r="J39" s="130" t="s">
        <v>35</v>
      </c>
    </row>
    <row r="40" spans="1:10" ht="36.75" customHeight="1">
      <c r="A40" s="161" t="s">
        <v>41</v>
      </c>
      <c r="B40" s="134">
        <v>30</v>
      </c>
      <c r="C40" s="178">
        <f>C19</f>
        <v>1.5</v>
      </c>
      <c r="D40" s="132">
        <v>2.4</v>
      </c>
      <c r="E40" s="132">
        <v>0.3</v>
      </c>
      <c r="F40" s="132">
        <v>14.6</v>
      </c>
      <c r="G40" s="132">
        <v>72.599999999999994</v>
      </c>
      <c r="H40" s="215" t="s">
        <v>26</v>
      </c>
      <c r="I40" s="134">
        <v>13002</v>
      </c>
      <c r="J40" s="130" t="s">
        <v>35</v>
      </c>
    </row>
    <row r="41" spans="1:10" ht="21.75" customHeight="1">
      <c r="A41" s="150" t="s">
        <v>27</v>
      </c>
      <c r="B41" s="201"/>
      <c r="C41" s="211">
        <f>SUM(C35:C40)</f>
        <v>73</v>
      </c>
      <c r="D41" s="211">
        <f>SUM(D35:D40)</f>
        <v>44.3</v>
      </c>
      <c r="E41" s="211">
        <f>SUM(E35:E40)</f>
        <v>39.029999999999994</v>
      </c>
      <c r="F41" s="211">
        <f>SUM(F35:F40)</f>
        <v>124.61999999999999</v>
      </c>
      <c r="G41" s="211">
        <f>SUM(G35:G40)</f>
        <v>1048.73</v>
      </c>
      <c r="H41" s="199"/>
      <c r="I41" s="152"/>
    </row>
    <row r="42" spans="1:10" ht="21.75" customHeight="1">
      <c r="A42" s="166" t="s">
        <v>42</v>
      </c>
      <c r="B42" s="56"/>
      <c r="C42" s="174">
        <f>C33+C41</f>
        <v>146.02000000000001</v>
      </c>
      <c r="D42" s="174">
        <f>D33+D41</f>
        <v>66.209999999999994</v>
      </c>
      <c r="E42" s="174">
        <f>E33+E41</f>
        <v>61.899999999999991</v>
      </c>
      <c r="F42" s="174">
        <f>F33+F41</f>
        <v>197</v>
      </c>
      <c r="G42" s="174">
        <f>G33+G41</f>
        <v>1612.9</v>
      </c>
      <c r="H42" s="56"/>
      <c r="I42" s="167"/>
      <c r="J42" s="182"/>
    </row>
  </sheetData>
  <mergeCells count="24">
    <mergeCell ref="G25:G26"/>
    <mergeCell ref="H25:H27"/>
    <mergeCell ref="I25:I27"/>
    <mergeCell ref="A34:I34"/>
    <mergeCell ref="I4:I6"/>
    <mergeCell ref="A13:I13"/>
    <mergeCell ref="A23:I23"/>
    <mergeCell ref="C24:G24"/>
    <mergeCell ref="A25:A27"/>
    <mergeCell ref="B25:B26"/>
    <mergeCell ref="C25:C27"/>
    <mergeCell ref="D25:D26"/>
    <mergeCell ref="E25:E26"/>
    <mergeCell ref="F25:F26"/>
    <mergeCell ref="A2:I2"/>
    <mergeCell ref="C3:G3"/>
    <mergeCell ref="A4:A6"/>
    <mergeCell ref="B4:B5"/>
    <mergeCell ref="C4:C6"/>
    <mergeCell ref="D4:D5"/>
    <mergeCell ref="E4:E5"/>
    <mergeCell ref="F4:F5"/>
    <mergeCell ref="G4:G5"/>
    <mergeCell ref="H4:H6"/>
  </mergeCells>
  <pageMargins left="0.19685039370078741" right="0.19685039370078741" top="0.59055118110236227" bottom="0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837"/>
  <sheetViews>
    <sheetView view="pageBreakPreview" topLeftCell="A22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8" width="10.42578125" style="22" customWidth="1"/>
    <col min="9" max="9" width="9.140625" style="22"/>
    <col min="10" max="10" width="10.28515625" style="22" customWidth="1"/>
    <col min="11" max="11" width="11.28515625" style="22" customWidth="1"/>
    <col min="12" max="12" width="10.7109375" style="22" customWidth="1"/>
    <col min="13" max="16384" width="9.140625" style="22"/>
  </cols>
  <sheetData>
    <row r="1" spans="1:12" ht="42" customHeight="1">
      <c r="A1" s="322" t="s">
        <v>216</v>
      </c>
      <c r="B1" s="322"/>
      <c r="C1" s="322"/>
      <c r="D1" s="322"/>
      <c r="E1" s="322"/>
      <c r="F1" s="322"/>
      <c r="G1" s="322"/>
      <c r="H1" s="322"/>
      <c r="I1" s="322"/>
      <c r="J1" s="322" t="s">
        <v>128</v>
      </c>
      <c r="K1" s="322"/>
      <c r="L1" s="322"/>
    </row>
    <row r="2" spans="1:12" ht="19.5" customHeight="1">
      <c r="A2" s="323" t="s">
        <v>1</v>
      </c>
      <c r="B2" s="323" t="s">
        <v>129</v>
      </c>
      <c r="C2" s="323" t="s">
        <v>130</v>
      </c>
      <c r="D2" s="324" t="s">
        <v>131</v>
      </c>
      <c r="E2" s="324" t="s">
        <v>132</v>
      </c>
      <c r="F2" s="325" t="s">
        <v>133</v>
      </c>
      <c r="G2" s="325" t="s">
        <v>134</v>
      </c>
      <c r="H2" s="326" t="s">
        <v>135</v>
      </c>
      <c r="I2" s="326"/>
      <c r="J2" s="326"/>
      <c r="K2" s="326"/>
      <c r="L2" s="326"/>
    </row>
    <row r="3" spans="1:12" ht="13.5" customHeight="1">
      <c r="A3" s="323"/>
      <c r="B3" s="323"/>
      <c r="C3" s="323"/>
      <c r="D3" s="324"/>
      <c r="E3" s="324"/>
      <c r="F3" s="325"/>
      <c r="G3" s="325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21" t="s">
        <v>215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</row>
    <row r="5" spans="1:12" ht="13.5" customHeight="1">
      <c r="A5" s="310" t="s">
        <v>217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2"/>
    </row>
    <row r="6" spans="1:12" ht="15.75" customHeight="1">
      <c r="A6" s="71" t="s">
        <v>139</v>
      </c>
      <c r="B6" s="80">
        <v>70</v>
      </c>
      <c r="C6" s="80">
        <v>67.319999999999993</v>
      </c>
      <c r="D6" s="27">
        <v>64</v>
      </c>
      <c r="E6" s="27">
        <f>D6/100*35+D6</f>
        <v>86.4</v>
      </c>
      <c r="F6" s="28">
        <f t="shared" ref="F6:F11" si="0">(B6*E6)/1000</f>
        <v>6.048</v>
      </c>
      <c r="G6" s="29"/>
      <c r="H6" s="15"/>
      <c r="I6" s="15"/>
      <c r="J6" s="15"/>
      <c r="K6" s="15"/>
      <c r="L6" s="15"/>
    </row>
    <row r="7" spans="1:12" ht="15.75" customHeight="1">
      <c r="A7" s="71" t="s">
        <v>174</v>
      </c>
      <c r="B7" s="80">
        <v>130</v>
      </c>
      <c r="C7" s="80">
        <v>68.625</v>
      </c>
      <c r="D7" s="27">
        <v>184</v>
      </c>
      <c r="E7" s="28">
        <f>D7/100*32.2+D7</f>
        <v>243.24799999999999</v>
      </c>
      <c r="F7" s="28">
        <f t="shared" si="0"/>
        <v>31.622239999999998</v>
      </c>
      <c r="G7" s="29"/>
      <c r="H7" s="15"/>
      <c r="I7" s="15"/>
      <c r="J7" s="15"/>
      <c r="K7" s="15"/>
      <c r="L7" s="15"/>
    </row>
    <row r="8" spans="1:12" ht="15.75" customHeight="1">
      <c r="A8" s="71" t="s">
        <v>161</v>
      </c>
      <c r="B8" s="80">
        <v>20</v>
      </c>
      <c r="C8" s="80">
        <v>10.5</v>
      </c>
      <c r="D8" s="27">
        <v>24</v>
      </c>
      <c r="E8" s="27">
        <f>D8/100*35+D8</f>
        <v>32.4</v>
      </c>
      <c r="F8" s="28">
        <f t="shared" si="0"/>
        <v>0.64800000000000002</v>
      </c>
      <c r="G8" s="29"/>
      <c r="H8" s="15"/>
      <c r="I8" s="15"/>
      <c r="J8" s="15"/>
      <c r="K8" s="15"/>
      <c r="L8" s="15"/>
    </row>
    <row r="9" spans="1:12" ht="15.75" customHeight="1">
      <c r="A9" s="71" t="s">
        <v>162</v>
      </c>
      <c r="B9" s="80">
        <v>35</v>
      </c>
      <c r="C9" s="80">
        <v>24.96</v>
      </c>
      <c r="D9" s="27">
        <v>30</v>
      </c>
      <c r="E9" s="27">
        <f>D9/100*35+D9</f>
        <v>40.5</v>
      </c>
      <c r="F9" s="28">
        <f t="shared" si="0"/>
        <v>1.4175</v>
      </c>
      <c r="G9" s="29"/>
      <c r="H9" s="15"/>
      <c r="I9" s="15"/>
      <c r="J9" s="15"/>
      <c r="K9" s="15"/>
      <c r="L9" s="15"/>
    </row>
    <row r="10" spans="1:12" ht="15" customHeight="1">
      <c r="A10" s="71" t="s">
        <v>157</v>
      </c>
      <c r="B10" s="15">
        <v>10</v>
      </c>
      <c r="C10" s="15">
        <v>10</v>
      </c>
      <c r="D10" s="27">
        <v>157</v>
      </c>
      <c r="E10" s="27">
        <f>D10/100*35+D10</f>
        <v>211.95</v>
      </c>
      <c r="F10" s="28">
        <f t="shared" si="0"/>
        <v>2.1194999999999999</v>
      </c>
      <c r="G10" s="29"/>
      <c r="H10" s="15"/>
      <c r="I10" s="15"/>
      <c r="J10" s="15"/>
      <c r="K10" s="15"/>
      <c r="L10" s="15"/>
    </row>
    <row r="11" spans="1:12" ht="15" customHeight="1">
      <c r="A11" s="71" t="s">
        <v>168</v>
      </c>
      <c r="B11" s="15">
        <v>14.6</v>
      </c>
      <c r="C11" s="15">
        <v>12.7</v>
      </c>
      <c r="D11" s="27">
        <v>17</v>
      </c>
      <c r="E11" s="27">
        <f>D11/100*35+D11</f>
        <v>22.95</v>
      </c>
      <c r="F11" s="28">
        <f t="shared" si="0"/>
        <v>0.33506999999999998</v>
      </c>
      <c r="G11" s="29"/>
      <c r="H11" s="15"/>
      <c r="I11" s="15"/>
      <c r="J11" s="15"/>
      <c r="K11" s="15"/>
      <c r="L11" s="15"/>
    </row>
    <row r="12" spans="1:12" ht="13.5" customHeight="1">
      <c r="A12" s="70" t="s">
        <v>143</v>
      </c>
      <c r="B12" s="34"/>
      <c r="C12" s="305" t="s">
        <v>29</v>
      </c>
      <c r="D12" s="311"/>
      <c r="E12" s="311"/>
      <c r="F12" s="312"/>
      <c r="G12" s="31">
        <f>SUM(F6:F11)</f>
        <v>42.190310000000004</v>
      </c>
      <c r="H12" s="15">
        <v>5.34</v>
      </c>
      <c r="I12" s="15">
        <v>11.23</v>
      </c>
      <c r="J12" s="15">
        <v>35.1</v>
      </c>
      <c r="K12" s="15">
        <v>263</v>
      </c>
      <c r="L12" s="15">
        <v>1.23</v>
      </c>
    </row>
    <row r="13" spans="1:12" s="44" customFormat="1" ht="15.75" customHeight="1">
      <c r="A13" s="310" t="s">
        <v>51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2"/>
    </row>
    <row r="14" spans="1:12" s="44" customFormat="1" ht="15.75" customHeight="1">
      <c r="A14" s="14" t="s">
        <v>218</v>
      </c>
      <c r="B14" s="15">
        <v>106.5</v>
      </c>
      <c r="C14" s="15">
        <v>100</v>
      </c>
      <c r="D14" s="25">
        <v>60</v>
      </c>
      <c r="E14" s="15">
        <f>D14/100*35+D14</f>
        <v>81</v>
      </c>
      <c r="F14" s="29">
        <f>(B14*E14)/1000</f>
        <v>8.6265000000000001</v>
      </c>
      <c r="G14" s="40"/>
      <c r="H14" s="48"/>
      <c r="I14" s="48"/>
      <c r="J14" s="48"/>
      <c r="K14" s="48"/>
      <c r="L14" s="48"/>
    </row>
    <row r="15" spans="1:12">
      <c r="A15" s="49" t="s">
        <v>143</v>
      </c>
      <c r="B15" s="308">
        <v>100</v>
      </c>
      <c r="C15" s="309"/>
      <c r="D15" s="51"/>
      <c r="E15" s="15"/>
      <c r="F15" s="29"/>
      <c r="G15" s="40">
        <f>F14</f>
        <v>8.6265000000000001</v>
      </c>
      <c r="H15" s="50"/>
      <c r="I15" s="50"/>
      <c r="J15" s="50"/>
      <c r="K15" s="50"/>
      <c r="L15" s="50"/>
    </row>
    <row r="16" spans="1:12" ht="13.5" customHeight="1">
      <c r="A16" s="81"/>
      <c r="B16" s="82"/>
      <c r="C16" s="83"/>
      <c r="D16" s="73"/>
      <c r="E16" s="73"/>
      <c r="F16" s="73"/>
      <c r="G16" s="84"/>
      <c r="H16" s="72"/>
      <c r="I16" s="72"/>
      <c r="J16" s="72"/>
      <c r="K16" s="72"/>
      <c r="L16" s="45"/>
    </row>
    <row r="17" spans="1:12" ht="18.75" customHeight="1">
      <c r="A17" s="310" t="s">
        <v>151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2"/>
    </row>
    <row r="18" spans="1:12" ht="16.5" customHeight="1">
      <c r="A18" s="24" t="s">
        <v>146</v>
      </c>
      <c r="B18" s="25">
        <v>5</v>
      </c>
      <c r="C18" s="26">
        <v>5</v>
      </c>
      <c r="D18" s="27">
        <v>320</v>
      </c>
      <c r="E18" s="27">
        <f>D18/100*35+D18</f>
        <v>432</v>
      </c>
      <c r="F18" s="28">
        <f>(B18*E18)/1000</f>
        <v>2.16</v>
      </c>
      <c r="G18" s="29"/>
      <c r="H18" s="15"/>
      <c r="I18" s="15"/>
      <c r="J18" s="15"/>
      <c r="K18" s="15"/>
      <c r="L18" s="15"/>
    </row>
    <row r="19" spans="1:12" ht="14.25" customHeight="1">
      <c r="A19" s="24" t="s">
        <v>147</v>
      </c>
      <c r="B19" s="25">
        <v>25.3</v>
      </c>
      <c r="C19" s="26">
        <v>25.3</v>
      </c>
      <c r="D19" s="27">
        <v>55</v>
      </c>
      <c r="E19" s="27">
        <f>D19/100*35+D19</f>
        <v>74.25</v>
      </c>
      <c r="F19" s="28">
        <f>(B19*E19)/1000</f>
        <v>1.878525</v>
      </c>
      <c r="G19" s="40"/>
      <c r="H19" s="15">
        <v>7.0000000000000007E-2</v>
      </c>
      <c r="I19" s="15">
        <v>0.02</v>
      </c>
      <c r="J19" s="15">
        <v>15</v>
      </c>
      <c r="K19" s="15">
        <v>60</v>
      </c>
      <c r="L19" s="15"/>
    </row>
    <row r="20" spans="1:12" ht="14.25" customHeight="1">
      <c r="A20" s="24" t="s">
        <v>152</v>
      </c>
      <c r="B20" s="25">
        <v>9</v>
      </c>
      <c r="C20" s="27">
        <v>7.2</v>
      </c>
      <c r="D20" s="27">
        <v>140</v>
      </c>
      <c r="E20" s="27">
        <f>D20/100*35+D20</f>
        <v>189</v>
      </c>
      <c r="F20" s="28">
        <f>(B20*E20)/1000</f>
        <v>1.7010000000000001</v>
      </c>
      <c r="G20" s="40"/>
      <c r="H20" s="15"/>
      <c r="I20" s="15"/>
      <c r="J20" s="15"/>
      <c r="K20" s="15"/>
      <c r="L20" s="15"/>
    </row>
    <row r="21" spans="1:12" ht="13.5" customHeight="1">
      <c r="A21" s="30" t="s">
        <v>143</v>
      </c>
      <c r="B21" s="25"/>
      <c r="C21" s="310">
        <v>200</v>
      </c>
      <c r="D21" s="311"/>
      <c r="E21" s="311"/>
      <c r="F21" s="312"/>
      <c r="G21" s="31">
        <f>F17+F18+F19+F20</f>
        <v>5.7395250000000004</v>
      </c>
      <c r="H21" s="15">
        <v>5.34</v>
      </c>
      <c r="I21" s="15">
        <v>11.23</v>
      </c>
      <c r="J21" s="15">
        <v>35.1</v>
      </c>
      <c r="K21" s="15">
        <v>263</v>
      </c>
      <c r="L21" s="15">
        <v>1.23</v>
      </c>
    </row>
    <row r="22" spans="1:12" s="32" customFormat="1" ht="19.5" customHeight="1">
      <c r="A22" s="318" t="s">
        <v>144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</row>
    <row r="23" spans="1:12" s="32" customFormat="1" ht="19.5" customHeight="1">
      <c r="A23" s="33" t="s">
        <v>145</v>
      </c>
      <c r="B23" s="34">
        <v>21</v>
      </c>
      <c r="C23" s="35">
        <v>20</v>
      </c>
      <c r="D23" s="36">
        <v>415</v>
      </c>
      <c r="E23" s="36">
        <f>D23/100*35+D23</f>
        <v>560.25</v>
      </c>
      <c r="F23" s="37">
        <f>(B23*E23)/1000</f>
        <v>11.76525</v>
      </c>
      <c r="G23" s="38">
        <f>F23</f>
        <v>11.76525</v>
      </c>
      <c r="H23" s="15">
        <v>4.6399999999999997</v>
      </c>
      <c r="I23" s="15">
        <v>5.9</v>
      </c>
      <c r="J23" s="15">
        <v>0</v>
      </c>
      <c r="K23" s="15">
        <v>70</v>
      </c>
      <c r="L23" s="15">
        <v>0.14000000000000001</v>
      </c>
    </row>
    <row r="24" spans="1:12" s="41" customFormat="1" ht="16.5" customHeight="1">
      <c r="A24" s="305" t="s">
        <v>16</v>
      </c>
      <c r="B24" s="306"/>
      <c r="C24" s="306"/>
      <c r="D24" s="311"/>
      <c r="E24" s="311"/>
      <c r="F24" s="311"/>
      <c r="G24" s="311"/>
      <c r="H24" s="311"/>
      <c r="I24" s="311"/>
      <c r="J24" s="311"/>
      <c r="K24" s="311"/>
      <c r="L24" s="312"/>
    </row>
    <row r="25" spans="1:12" s="41" customFormat="1" ht="18" customHeight="1">
      <c r="A25" s="24" t="s">
        <v>148</v>
      </c>
      <c r="B25" s="25">
        <v>60</v>
      </c>
      <c r="C25" s="26">
        <v>60</v>
      </c>
      <c r="D25" s="27">
        <v>58</v>
      </c>
      <c r="E25" s="27">
        <f>D25/100*35+D25</f>
        <v>78.3</v>
      </c>
      <c r="F25" s="28">
        <f>(B25*E25)/1000</f>
        <v>4.6980000000000004</v>
      </c>
      <c r="G25" s="42">
        <f>F25</f>
        <v>4.6980000000000004</v>
      </c>
      <c r="H25" s="15">
        <v>8</v>
      </c>
      <c r="I25" s="15">
        <v>1</v>
      </c>
      <c r="J25" s="15">
        <v>53</v>
      </c>
      <c r="K25" s="15">
        <v>250</v>
      </c>
      <c r="L25" s="15"/>
    </row>
    <row r="26" spans="1:12" ht="17.25" customHeight="1">
      <c r="A26" s="315"/>
      <c r="B26" s="316"/>
      <c r="C26" s="316"/>
      <c r="D26" s="317"/>
      <c r="E26" s="43"/>
      <c r="F26" s="40"/>
      <c r="G26" s="40">
        <f>G12+G15+G21+G25+G23</f>
        <v>73.019585000000006</v>
      </c>
      <c r="H26" s="40">
        <f>H12+H15+H21+H25</f>
        <v>18.68</v>
      </c>
      <c r="I26" s="40">
        <f>I12+I15+I21+I25</f>
        <v>23.46</v>
      </c>
      <c r="J26" s="40">
        <f>J12+J15+J21+J25</f>
        <v>123.2</v>
      </c>
      <c r="K26" s="40">
        <f>K12+K15+K21+K25</f>
        <v>776</v>
      </c>
      <c r="L26" s="40">
        <f>L12+L15+L21+L25</f>
        <v>2.46</v>
      </c>
    </row>
    <row r="27" spans="1:12" ht="16.5" customHeight="1">
      <c r="A27" s="319" t="s">
        <v>154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</row>
    <row r="28" spans="1:12" s="7" customFormat="1">
      <c r="A28" s="344" t="s">
        <v>155</v>
      </c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6"/>
    </row>
    <row r="29" spans="1:12" s="7" customFormat="1">
      <c r="A29" s="3" t="s">
        <v>156</v>
      </c>
      <c r="B29" s="4">
        <v>120</v>
      </c>
      <c r="C29" s="4">
        <v>100</v>
      </c>
      <c r="D29" s="2">
        <v>65</v>
      </c>
      <c r="E29" s="2">
        <f>D29/100*25+D29</f>
        <v>81.25</v>
      </c>
      <c r="F29" s="5">
        <f>(B29*E29)/1000</f>
        <v>9.75</v>
      </c>
      <c r="G29" s="5"/>
      <c r="H29" s="8"/>
      <c r="I29" s="8"/>
      <c r="J29" s="8"/>
      <c r="K29" s="8"/>
      <c r="L29" s="8"/>
    </row>
    <row r="30" spans="1:12" s="7" customFormat="1">
      <c r="A30" s="9" t="s">
        <v>157</v>
      </c>
      <c r="B30" s="4">
        <v>3</v>
      </c>
      <c r="C30" s="4">
        <v>3</v>
      </c>
      <c r="D30" s="4">
        <v>157</v>
      </c>
      <c r="E30" s="2">
        <f>D30/100*25+D30</f>
        <v>196.25</v>
      </c>
      <c r="F30" s="5">
        <f>(B30*E30)/1000</f>
        <v>0.58875</v>
      </c>
      <c r="G30" s="6"/>
      <c r="H30" s="9"/>
      <c r="I30" s="9"/>
      <c r="J30" s="9"/>
      <c r="K30" s="9"/>
      <c r="L30" s="9"/>
    </row>
    <row r="31" spans="1:12" s="7" customFormat="1">
      <c r="A31" s="9" t="s">
        <v>158</v>
      </c>
      <c r="B31" s="10">
        <v>1</v>
      </c>
      <c r="C31" s="4">
        <v>1</v>
      </c>
      <c r="D31" s="4">
        <v>17</v>
      </c>
      <c r="E31" s="2">
        <f>D31/100*25+D31</f>
        <v>21.25</v>
      </c>
      <c r="F31" s="5">
        <f>(B31*E31)/1000</f>
        <v>2.1250000000000002E-2</v>
      </c>
      <c r="G31" s="6"/>
      <c r="H31" s="9"/>
      <c r="I31" s="9"/>
      <c r="J31" s="9"/>
      <c r="K31" s="9"/>
      <c r="L31" s="9"/>
    </row>
    <row r="32" spans="1:12">
      <c r="A32" s="49" t="s">
        <v>143</v>
      </c>
      <c r="B32" s="308" t="s">
        <v>186</v>
      </c>
      <c r="C32" s="309"/>
      <c r="D32" s="15"/>
      <c r="E32" s="15"/>
      <c r="F32" s="29"/>
      <c r="G32" s="40">
        <f>F29+F30+F31</f>
        <v>10.36</v>
      </c>
      <c r="H32" s="50"/>
      <c r="I32" s="50"/>
      <c r="J32" s="50"/>
      <c r="K32" s="50"/>
      <c r="L32" s="50"/>
    </row>
    <row r="33" spans="1:12" ht="15.75" customHeight="1">
      <c r="A33" s="310" t="s">
        <v>219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2"/>
    </row>
    <row r="34" spans="1:12" ht="15">
      <c r="A34" s="16" t="s">
        <v>159</v>
      </c>
      <c r="B34" s="74">
        <v>85</v>
      </c>
      <c r="C34" s="74">
        <v>61.2</v>
      </c>
      <c r="D34" s="45">
        <v>45</v>
      </c>
      <c r="E34" s="15">
        <f t="shared" ref="E34:E39" si="1">D34/100*35+D34</f>
        <v>60.75</v>
      </c>
      <c r="F34" s="29">
        <f>(B34*E34)/1000</f>
        <v>5.1637500000000003</v>
      </c>
      <c r="G34" s="29"/>
      <c r="H34" s="50"/>
      <c r="I34" s="50"/>
      <c r="J34" s="50"/>
      <c r="K34" s="50"/>
      <c r="L34" s="50"/>
    </row>
    <row r="35" spans="1:12" ht="15">
      <c r="A35" s="16" t="s">
        <v>161</v>
      </c>
      <c r="B35" s="74">
        <v>12.5</v>
      </c>
      <c r="C35" s="74">
        <v>10.5</v>
      </c>
      <c r="D35" s="45">
        <v>24</v>
      </c>
      <c r="E35" s="15">
        <f t="shared" si="1"/>
        <v>32.4</v>
      </c>
      <c r="F35" s="29">
        <f t="shared" ref="F35:F40" si="2">(B35*E35)/1000</f>
        <v>0.40500000000000003</v>
      </c>
      <c r="G35" s="29"/>
      <c r="H35" s="50"/>
      <c r="I35" s="50"/>
      <c r="J35" s="50"/>
      <c r="K35" s="50"/>
      <c r="L35" s="50"/>
    </row>
    <row r="36" spans="1:12" ht="15">
      <c r="A36" s="86" t="s">
        <v>220</v>
      </c>
      <c r="B36" s="74">
        <v>20</v>
      </c>
      <c r="C36" s="74">
        <v>20</v>
      </c>
      <c r="D36" s="45">
        <v>47</v>
      </c>
      <c r="E36" s="15">
        <f t="shared" si="1"/>
        <v>63.45</v>
      </c>
      <c r="F36" s="29">
        <f t="shared" si="2"/>
        <v>1.2689999999999999</v>
      </c>
      <c r="G36" s="29"/>
      <c r="H36" s="50"/>
      <c r="I36" s="50"/>
      <c r="J36" s="50"/>
      <c r="K36" s="50"/>
      <c r="L36" s="50"/>
    </row>
    <row r="37" spans="1:12" ht="15">
      <c r="A37" s="16" t="s">
        <v>201</v>
      </c>
      <c r="B37" s="74">
        <v>5</v>
      </c>
      <c r="C37" s="74">
        <v>5</v>
      </c>
      <c r="D37" s="45">
        <v>157</v>
      </c>
      <c r="E37" s="15">
        <f t="shared" si="1"/>
        <v>211.95</v>
      </c>
      <c r="F37" s="29">
        <f>(B37*E37)/1000</f>
        <v>1.05975</v>
      </c>
      <c r="G37" s="29"/>
      <c r="H37" s="50"/>
      <c r="I37" s="50"/>
      <c r="J37" s="50"/>
      <c r="K37" s="50"/>
      <c r="L37" s="50"/>
    </row>
    <row r="38" spans="1:12" ht="15">
      <c r="A38" s="16" t="s">
        <v>162</v>
      </c>
      <c r="B38" s="74">
        <v>12.5</v>
      </c>
      <c r="C38" s="74">
        <v>10</v>
      </c>
      <c r="D38" s="45">
        <v>30</v>
      </c>
      <c r="E38" s="15">
        <f t="shared" si="1"/>
        <v>40.5</v>
      </c>
      <c r="F38" s="29">
        <f>(B38*E38)/1000</f>
        <v>0.50624999999999998</v>
      </c>
      <c r="G38" s="29"/>
      <c r="H38" s="50"/>
      <c r="I38" s="50"/>
      <c r="J38" s="50"/>
      <c r="K38" s="50"/>
      <c r="L38" s="50"/>
    </row>
    <row r="39" spans="1:12" ht="15">
      <c r="A39" s="16" t="s">
        <v>168</v>
      </c>
      <c r="B39" s="74">
        <v>0.7</v>
      </c>
      <c r="C39" s="74">
        <v>0.7</v>
      </c>
      <c r="D39" s="45">
        <v>17</v>
      </c>
      <c r="E39" s="15">
        <f t="shared" si="1"/>
        <v>22.95</v>
      </c>
      <c r="F39" s="29">
        <f>(B39*E39)/1000</f>
        <v>1.6064999999999999E-2</v>
      </c>
      <c r="G39" s="29"/>
      <c r="H39" s="50"/>
      <c r="I39" s="50"/>
      <c r="J39" s="50"/>
      <c r="K39" s="50"/>
      <c r="L39" s="50"/>
    </row>
    <row r="40" spans="1:12" ht="15">
      <c r="A40" s="16" t="s">
        <v>173</v>
      </c>
      <c r="B40" s="74">
        <v>150</v>
      </c>
      <c r="C40" s="74">
        <v>150</v>
      </c>
      <c r="D40" s="45"/>
      <c r="E40" s="15"/>
      <c r="F40" s="29">
        <f t="shared" si="2"/>
        <v>0</v>
      </c>
      <c r="G40" s="29"/>
      <c r="H40" s="50"/>
      <c r="I40" s="50"/>
      <c r="J40" s="50"/>
      <c r="K40" s="50"/>
      <c r="L40" s="50"/>
    </row>
    <row r="41" spans="1:12">
      <c r="A41" s="49" t="s">
        <v>143</v>
      </c>
      <c r="B41" s="343" t="s">
        <v>185</v>
      </c>
      <c r="C41" s="343"/>
      <c r="D41" s="15"/>
      <c r="E41" s="15"/>
      <c r="F41" s="29"/>
      <c r="G41" s="40">
        <f>F34+F35+F36+F37+F38+F39</f>
        <v>8.4198149999999998</v>
      </c>
      <c r="H41" s="50"/>
      <c r="I41" s="50"/>
      <c r="J41" s="50"/>
      <c r="K41" s="50"/>
      <c r="L41" s="50"/>
    </row>
    <row r="42" spans="1:12">
      <c r="A42" s="310" t="s">
        <v>94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2"/>
    </row>
    <row r="43" spans="1:12">
      <c r="A43" s="87" t="s">
        <v>150</v>
      </c>
      <c r="B43" s="80">
        <v>8.1</v>
      </c>
      <c r="C43" s="80">
        <v>8.1</v>
      </c>
      <c r="D43" s="45">
        <v>395.5</v>
      </c>
      <c r="E43" s="15">
        <f>D43/100*35+D43</f>
        <v>533.92499999999995</v>
      </c>
      <c r="F43" s="29">
        <f>(B43*E43)/1000</f>
        <v>4.3247924999999992</v>
      </c>
      <c r="G43" s="29"/>
      <c r="H43" s="50"/>
      <c r="I43" s="50"/>
      <c r="J43" s="50"/>
      <c r="K43" s="50"/>
      <c r="L43" s="50"/>
    </row>
    <row r="44" spans="1:12">
      <c r="A44" s="87" t="s">
        <v>161</v>
      </c>
      <c r="B44" s="80">
        <v>21.6</v>
      </c>
      <c r="C44" s="80">
        <v>18.14</v>
      </c>
      <c r="D44" s="45">
        <v>24</v>
      </c>
      <c r="E44" s="15">
        <f t="shared" ref="E44:E49" si="3">D44/100*35+D44</f>
        <v>32.4</v>
      </c>
      <c r="F44" s="29">
        <f t="shared" ref="F44:F49" si="4">(B44*E44)/1000</f>
        <v>0.69984000000000002</v>
      </c>
      <c r="G44" s="29"/>
      <c r="H44" s="50"/>
      <c r="I44" s="50"/>
      <c r="J44" s="50"/>
      <c r="K44" s="50"/>
      <c r="L44" s="50"/>
    </row>
    <row r="45" spans="1:12">
      <c r="A45" s="87" t="s">
        <v>158</v>
      </c>
      <c r="B45" s="80">
        <v>0.3</v>
      </c>
      <c r="C45" s="80">
        <v>0.3</v>
      </c>
      <c r="D45" s="45">
        <v>17</v>
      </c>
      <c r="E45" s="15">
        <f t="shared" si="3"/>
        <v>22.95</v>
      </c>
      <c r="F45" s="29">
        <f t="shared" si="4"/>
        <v>6.8849999999999996E-3</v>
      </c>
      <c r="G45" s="29"/>
      <c r="H45" s="50"/>
      <c r="I45" s="50"/>
      <c r="J45" s="50"/>
      <c r="K45" s="50"/>
      <c r="L45" s="50"/>
    </row>
    <row r="46" spans="1:12">
      <c r="A46" s="87" t="s">
        <v>159</v>
      </c>
      <c r="B46" s="80">
        <v>130</v>
      </c>
      <c r="C46" s="80">
        <v>93.6</v>
      </c>
      <c r="D46" s="45">
        <v>45</v>
      </c>
      <c r="E46" s="15">
        <f t="shared" si="3"/>
        <v>60.75</v>
      </c>
      <c r="F46" s="29">
        <f t="shared" si="4"/>
        <v>7.8975</v>
      </c>
      <c r="G46" s="29"/>
      <c r="H46" s="50"/>
      <c r="I46" s="50"/>
      <c r="J46" s="50"/>
      <c r="K46" s="50"/>
      <c r="L46" s="50"/>
    </row>
    <row r="47" spans="1:12">
      <c r="A47" s="87" t="s">
        <v>193</v>
      </c>
      <c r="B47" s="80">
        <v>8.1</v>
      </c>
      <c r="C47" s="80">
        <v>8.1</v>
      </c>
      <c r="D47" s="45">
        <v>144</v>
      </c>
      <c r="E47" s="15">
        <f t="shared" si="3"/>
        <v>194.4</v>
      </c>
      <c r="F47" s="29">
        <f t="shared" si="4"/>
        <v>1.5746399999999998</v>
      </c>
      <c r="G47" s="29"/>
      <c r="H47" s="50"/>
      <c r="I47" s="50"/>
      <c r="J47" s="50"/>
      <c r="K47" s="50"/>
      <c r="L47" s="50"/>
    </row>
    <row r="48" spans="1:12">
      <c r="A48" s="87" t="s">
        <v>162</v>
      </c>
      <c r="B48" s="80">
        <v>15</v>
      </c>
      <c r="C48" s="80">
        <v>11</v>
      </c>
      <c r="D48" s="45">
        <v>30</v>
      </c>
      <c r="E48" s="15">
        <f t="shared" si="3"/>
        <v>40.5</v>
      </c>
      <c r="F48" s="29">
        <f t="shared" si="4"/>
        <v>0.60750000000000004</v>
      </c>
      <c r="G48" s="29"/>
      <c r="H48" s="50"/>
      <c r="I48" s="50"/>
      <c r="J48" s="50"/>
      <c r="K48" s="50"/>
      <c r="L48" s="50"/>
    </row>
    <row r="49" spans="1:12">
      <c r="A49" s="87" t="s">
        <v>194</v>
      </c>
      <c r="B49" s="80">
        <v>75</v>
      </c>
      <c r="C49" s="80">
        <v>60</v>
      </c>
      <c r="D49" s="45">
        <v>184</v>
      </c>
      <c r="E49" s="15">
        <f t="shared" si="3"/>
        <v>248.4</v>
      </c>
      <c r="F49" s="29">
        <f t="shared" si="4"/>
        <v>18.63</v>
      </c>
      <c r="G49" s="29"/>
      <c r="H49" s="50"/>
      <c r="I49" s="50"/>
      <c r="J49" s="50"/>
      <c r="K49" s="50"/>
      <c r="L49" s="50"/>
    </row>
    <row r="50" spans="1:12">
      <c r="A50" s="49" t="s">
        <v>143</v>
      </c>
      <c r="B50" s="308" t="s">
        <v>205</v>
      </c>
      <c r="C50" s="309"/>
      <c r="D50" s="51"/>
      <c r="E50" s="51"/>
      <c r="F50" s="52"/>
      <c r="G50" s="52">
        <v>45</v>
      </c>
      <c r="H50" s="69">
        <v>45</v>
      </c>
      <c r="I50" s="54"/>
      <c r="J50" s="54"/>
      <c r="K50" s="54"/>
      <c r="L50" s="54"/>
    </row>
    <row r="51" spans="1:12">
      <c r="A51" s="310" t="s">
        <v>23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2"/>
    </row>
    <row r="52" spans="1:12">
      <c r="A52" s="57" t="s">
        <v>176</v>
      </c>
      <c r="B52" s="25">
        <v>25</v>
      </c>
      <c r="C52" s="25">
        <v>25</v>
      </c>
      <c r="D52" s="15">
        <v>97</v>
      </c>
      <c r="E52" s="15">
        <f>D52/100*30+D52</f>
        <v>126.1</v>
      </c>
      <c r="F52" s="29">
        <f>(B52*E52)/1000</f>
        <v>3.1524999999999999</v>
      </c>
      <c r="G52" s="29"/>
      <c r="H52" s="50"/>
      <c r="I52" s="50"/>
      <c r="J52" s="50"/>
      <c r="K52" s="50"/>
      <c r="L52" s="50"/>
    </row>
    <row r="53" spans="1:12">
      <c r="A53" s="57" t="s">
        <v>147</v>
      </c>
      <c r="B53" s="25">
        <v>15</v>
      </c>
      <c r="C53" s="25">
        <v>15</v>
      </c>
      <c r="D53" s="15">
        <v>55</v>
      </c>
      <c r="E53" s="15">
        <f>D53/100*30+D53</f>
        <v>71.5</v>
      </c>
      <c r="F53" s="29">
        <f>(B53*E53)/1000</f>
        <v>1.0725</v>
      </c>
      <c r="G53" s="29"/>
      <c r="H53" s="50"/>
      <c r="I53" s="50"/>
      <c r="J53" s="50"/>
      <c r="K53" s="50"/>
      <c r="L53" s="50"/>
    </row>
    <row r="54" spans="1:12">
      <c r="A54" s="58" t="s">
        <v>143</v>
      </c>
      <c r="B54" s="313">
        <v>200</v>
      </c>
      <c r="C54" s="314"/>
      <c r="D54" s="15"/>
      <c r="E54" s="15"/>
      <c r="F54" s="29"/>
      <c r="G54" s="40">
        <v>5</v>
      </c>
      <c r="H54" s="50"/>
      <c r="I54" s="50"/>
      <c r="J54" s="50"/>
      <c r="K54" s="50"/>
      <c r="L54" s="50"/>
    </row>
    <row r="55" spans="1:12">
      <c r="A55" s="30" t="s">
        <v>163</v>
      </c>
      <c r="B55" s="59">
        <v>80</v>
      </c>
      <c r="C55" s="59">
        <v>80</v>
      </c>
      <c r="D55" s="302"/>
      <c r="E55" s="303"/>
      <c r="F55" s="303"/>
      <c r="G55" s="304"/>
      <c r="H55" s="50"/>
      <c r="I55" s="50"/>
      <c r="J55" s="50"/>
      <c r="K55" s="50"/>
      <c r="L55" s="61"/>
    </row>
    <row r="56" spans="1:12">
      <c r="A56" s="24" t="s">
        <v>163</v>
      </c>
      <c r="B56" s="25">
        <v>30</v>
      </c>
      <c r="C56" s="25">
        <v>30</v>
      </c>
      <c r="D56" s="15">
        <v>40</v>
      </c>
      <c r="E56" s="15">
        <f>D56/100*30+D56</f>
        <v>52</v>
      </c>
      <c r="F56" s="29">
        <v>1.5</v>
      </c>
      <c r="G56" s="29"/>
      <c r="H56" s="50"/>
      <c r="I56" s="50"/>
      <c r="J56" s="50"/>
      <c r="K56" s="50"/>
      <c r="L56" s="61"/>
    </row>
    <row r="57" spans="1:12">
      <c r="A57" s="30" t="s">
        <v>164</v>
      </c>
      <c r="B57" s="59">
        <v>30</v>
      </c>
      <c r="C57" s="59">
        <v>30</v>
      </c>
      <c r="D57" s="302"/>
      <c r="E57" s="303"/>
      <c r="F57" s="303"/>
      <c r="G57" s="304"/>
      <c r="H57" s="50"/>
      <c r="I57" s="50"/>
      <c r="J57" s="50"/>
      <c r="K57" s="50"/>
      <c r="L57" s="61"/>
    </row>
    <row r="58" spans="1:12">
      <c r="A58" s="30" t="s">
        <v>164</v>
      </c>
      <c r="B58" s="59">
        <v>30</v>
      </c>
      <c r="C58" s="59">
        <v>30</v>
      </c>
      <c r="D58" s="15">
        <v>44</v>
      </c>
      <c r="E58" s="15">
        <f>D58/100*30+D58</f>
        <v>57.2</v>
      </c>
      <c r="F58" s="29">
        <v>1.5</v>
      </c>
      <c r="G58" s="40"/>
      <c r="H58" s="50"/>
      <c r="I58" s="50"/>
      <c r="J58" s="50"/>
      <c r="K58" s="50"/>
      <c r="L58" s="61"/>
    </row>
    <row r="59" spans="1:12" ht="15" customHeight="1">
      <c r="A59" s="302" t="s">
        <v>133</v>
      </c>
      <c r="B59" s="303"/>
      <c r="C59" s="303"/>
      <c r="D59" s="304"/>
      <c r="E59" s="45"/>
      <c r="F59" s="29"/>
      <c r="G59" s="62">
        <f>G32+G41+H50+G54+F56+F58</f>
        <v>71.779814999999999</v>
      </c>
      <c r="H59" s="50"/>
      <c r="I59" s="50"/>
      <c r="J59" s="50"/>
      <c r="K59" s="50"/>
      <c r="L59" s="50"/>
    </row>
    <row r="60" spans="1:12">
      <c r="A60" s="22"/>
      <c r="B60" s="22"/>
      <c r="C60" s="63"/>
      <c r="E60" s="64"/>
      <c r="F60" s="22"/>
      <c r="G60" s="22"/>
    </row>
    <row r="61" spans="1:12">
      <c r="A61" s="22"/>
      <c r="B61" s="22"/>
      <c r="C61" s="63"/>
    </row>
    <row r="62" spans="1:12">
      <c r="A62" s="22"/>
      <c r="B62" s="22"/>
      <c r="C62" s="63"/>
    </row>
    <row r="63" spans="1:12">
      <c r="A63" s="22"/>
      <c r="B63" s="22"/>
      <c r="C63" s="63"/>
    </row>
    <row r="64" spans="1:12">
      <c r="A64" s="22"/>
      <c r="B64" s="22"/>
      <c r="C64" s="63"/>
    </row>
    <row r="65" spans="1:3">
      <c r="A65" s="22"/>
      <c r="B65" s="22"/>
      <c r="C65" s="63"/>
    </row>
    <row r="66" spans="1:3">
      <c r="A66" s="22"/>
      <c r="B66" s="22"/>
      <c r="C66" s="63"/>
    </row>
    <row r="67" spans="1:3">
      <c r="A67" s="22"/>
      <c r="B67" s="22"/>
      <c r="C67" s="63"/>
    </row>
    <row r="68" spans="1:3">
      <c r="A68" s="22"/>
      <c r="B68" s="22"/>
      <c r="C68" s="63"/>
    </row>
    <row r="69" spans="1:3">
      <c r="A69" s="22"/>
      <c r="B69" s="22"/>
      <c r="C69" s="63"/>
    </row>
    <row r="70" spans="1:3">
      <c r="A70" s="22"/>
      <c r="B70" s="22"/>
      <c r="C70" s="63"/>
    </row>
    <row r="71" spans="1:3">
      <c r="A71" s="22"/>
      <c r="B71" s="22"/>
      <c r="C71" s="63"/>
    </row>
    <row r="72" spans="1:3">
      <c r="A72" s="22"/>
      <c r="B72" s="22"/>
      <c r="C72" s="63"/>
    </row>
    <row r="73" spans="1:3">
      <c r="A73" s="22"/>
      <c r="B73" s="22"/>
      <c r="C73" s="63"/>
    </row>
    <row r="74" spans="1:3">
      <c r="A74" s="22"/>
      <c r="B74" s="22"/>
      <c r="C74" s="63"/>
    </row>
    <row r="75" spans="1:3">
      <c r="A75" s="22"/>
      <c r="B75" s="22"/>
      <c r="C75" s="63"/>
    </row>
    <row r="76" spans="1:3">
      <c r="A76" s="22"/>
      <c r="B76" s="22"/>
      <c r="C76" s="63"/>
    </row>
    <row r="77" spans="1:3">
      <c r="A77" s="22"/>
      <c r="B77" s="22"/>
      <c r="C77" s="63"/>
    </row>
    <row r="78" spans="1:3">
      <c r="A78" s="22"/>
      <c r="B78" s="22"/>
      <c r="C78" s="63"/>
    </row>
    <row r="79" spans="1:3">
      <c r="A79" s="22"/>
      <c r="B79" s="22"/>
      <c r="C79" s="63"/>
    </row>
    <row r="80" spans="1:3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C487" s="63"/>
    </row>
    <row r="488" spans="1:3">
      <c r="C488" s="63"/>
    </row>
    <row r="489" spans="1:3">
      <c r="C489" s="63"/>
    </row>
    <row r="490" spans="1:3">
      <c r="C490" s="63"/>
    </row>
    <row r="491" spans="1:3">
      <c r="C491" s="63"/>
    </row>
    <row r="492" spans="1:3"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</sheetData>
  <mergeCells count="32">
    <mergeCell ref="C21:F21"/>
    <mergeCell ref="B15:C15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A4:L4"/>
    <mergeCell ref="A5:L5"/>
    <mergeCell ref="C12:F12"/>
    <mergeCell ref="A13:L13"/>
    <mergeCell ref="A17:L17"/>
    <mergeCell ref="A59:D59"/>
    <mergeCell ref="A33:L33"/>
    <mergeCell ref="B41:C41"/>
    <mergeCell ref="A42:L42"/>
    <mergeCell ref="B50:C50"/>
    <mergeCell ref="A22:L22"/>
    <mergeCell ref="A51:L51"/>
    <mergeCell ref="B54:C54"/>
    <mergeCell ref="D55:G55"/>
    <mergeCell ref="D57:G57"/>
    <mergeCell ref="A24:L24"/>
    <mergeCell ref="A26:D26"/>
    <mergeCell ref="A27:L27"/>
    <mergeCell ref="A28:L28"/>
    <mergeCell ref="B32:C32"/>
  </mergeCells>
  <pageMargins left="0" right="0" top="0" bottom="0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835"/>
  <sheetViews>
    <sheetView view="pageBreakPreview" topLeftCell="A22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8" width="10.42578125" style="22" customWidth="1"/>
    <col min="9" max="9" width="9.140625" style="22"/>
    <col min="10" max="10" width="10.28515625" style="22" customWidth="1"/>
    <col min="11" max="11" width="11.28515625" style="22" customWidth="1"/>
    <col min="12" max="12" width="10.7109375" style="22" customWidth="1"/>
    <col min="13" max="16384" width="9.140625" style="22"/>
  </cols>
  <sheetData>
    <row r="1" spans="1:12" ht="42" customHeight="1">
      <c r="A1" s="322" t="s">
        <v>226</v>
      </c>
      <c r="B1" s="322"/>
      <c r="C1" s="322"/>
      <c r="D1" s="322"/>
      <c r="E1" s="322"/>
      <c r="F1" s="322"/>
      <c r="G1" s="322"/>
      <c r="H1" s="322"/>
      <c r="I1" s="322"/>
      <c r="J1" s="322" t="s">
        <v>128</v>
      </c>
      <c r="K1" s="322"/>
      <c r="L1" s="322"/>
    </row>
    <row r="2" spans="1:12" ht="19.5" customHeight="1">
      <c r="A2" s="323" t="s">
        <v>1</v>
      </c>
      <c r="B2" s="323" t="s">
        <v>129</v>
      </c>
      <c r="C2" s="323" t="s">
        <v>130</v>
      </c>
      <c r="D2" s="324" t="s">
        <v>131</v>
      </c>
      <c r="E2" s="324" t="s">
        <v>132</v>
      </c>
      <c r="F2" s="325" t="s">
        <v>133</v>
      </c>
      <c r="G2" s="325" t="s">
        <v>134</v>
      </c>
      <c r="H2" s="326" t="s">
        <v>135</v>
      </c>
      <c r="I2" s="326"/>
      <c r="J2" s="326"/>
      <c r="K2" s="326"/>
      <c r="L2" s="326"/>
    </row>
    <row r="3" spans="1:12" ht="13.5" customHeight="1">
      <c r="A3" s="323"/>
      <c r="B3" s="323"/>
      <c r="C3" s="323"/>
      <c r="D3" s="324"/>
      <c r="E3" s="324"/>
      <c r="F3" s="325"/>
      <c r="G3" s="325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21" t="s">
        <v>225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</row>
    <row r="5" spans="1:12" ht="13.5" customHeight="1">
      <c r="A5" s="310" t="s">
        <v>222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2"/>
    </row>
    <row r="6" spans="1:12" ht="15.75" customHeight="1">
      <c r="A6" s="24" t="s">
        <v>223</v>
      </c>
      <c r="B6" s="25">
        <v>54</v>
      </c>
      <c r="C6" s="26">
        <v>50</v>
      </c>
      <c r="D6" s="27">
        <v>97</v>
      </c>
      <c r="E6" s="27">
        <f>D6/100*35+D6</f>
        <v>130.94999999999999</v>
      </c>
      <c r="F6" s="28">
        <f>(B6*E6)/1000</f>
        <v>7.071299999999999</v>
      </c>
      <c r="G6" s="29"/>
      <c r="H6" s="15"/>
      <c r="I6" s="15"/>
      <c r="J6" s="15"/>
      <c r="K6" s="15"/>
      <c r="L6" s="15"/>
    </row>
    <row r="7" spans="1:12" ht="15.75" customHeight="1">
      <c r="A7" s="24" t="s">
        <v>140</v>
      </c>
      <c r="B7" s="25">
        <v>250</v>
      </c>
      <c r="C7" s="26">
        <v>250</v>
      </c>
      <c r="D7" s="27">
        <v>62</v>
      </c>
      <c r="E7" s="27">
        <f>D7/100*35+D7</f>
        <v>83.7</v>
      </c>
      <c r="F7" s="28">
        <f>(B7*E7)/1000</f>
        <v>20.925000000000001</v>
      </c>
      <c r="G7" s="29"/>
      <c r="H7" s="15"/>
      <c r="I7" s="15"/>
      <c r="J7" s="15"/>
      <c r="K7" s="15"/>
      <c r="L7" s="15"/>
    </row>
    <row r="8" spans="1:12" ht="15.75" customHeight="1">
      <c r="A8" s="24" t="s">
        <v>141</v>
      </c>
      <c r="B8" s="25">
        <v>15.1</v>
      </c>
      <c r="C8" s="26">
        <v>15.1</v>
      </c>
      <c r="D8" s="27">
        <v>55</v>
      </c>
      <c r="E8" s="27">
        <f>D8/100*35+D8</f>
        <v>74.25</v>
      </c>
      <c r="F8" s="28">
        <f>(B8*E8)/1000</f>
        <v>1.121175</v>
      </c>
      <c r="G8" s="29"/>
      <c r="H8" s="15"/>
      <c r="I8" s="15"/>
      <c r="J8" s="15"/>
      <c r="K8" s="15"/>
      <c r="L8" s="15"/>
    </row>
    <row r="9" spans="1:12" ht="15.75" customHeight="1">
      <c r="A9" s="24" t="s">
        <v>142</v>
      </c>
      <c r="B9" s="25">
        <v>10</v>
      </c>
      <c r="C9" s="26">
        <v>10</v>
      </c>
      <c r="D9" s="27">
        <v>395.5</v>
      </c>
      <c r="E9" s="27">
        <f>D9/100*35+D9</f>
        <v>533.92499999999995</v>
      </c>
      <c r="F9" s="28">
        <f>(B9*E9)/1000</f>
        <v>5.3392499999999998</v>
      </c>
      <c r="G9" s="29"/>
      <c r="H9" s="15"/>
      <c r="I9" s="15"/>
      <c r="J9" s="15"/>
      <c r="K9" s="15"/>
      <c r="L9" s="15"/>
    </row>
    <row r="10" spans="1:12" ht="13.5" customHeight="1">
      <c r="A10" s="70" t="s">
        <v>143</v>
      </c>
      <c r="B10" s="34"/>
      <c r="C10" s="305" t="s">
        <v>29</v>
      </c>
      <c r="D10" s="311"/>
      <c r="E10" s="311"/>
      <c r="F10" s="312"/>
      <c r="G10" s="31">
        <f>SUM(F6:F9)</f>
        <v>34.456724999999999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 s="32" customFormat="1" ht="19.5" customHeight="1">
      <c r="A11" s="318" t="s">
        <v>144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</row>
    <row r="12" spans="1:12" s="32" customFormat="1" ht="19.5" customHeight="1">
      <c r="A12" s="33" t="s">
        <v>145</v>
      </c>
      <c r="B12" s="34">
        <v>21</v>
      </c>
      <c r="C12" s="35">
        <v>20</v>
      </c>
      <c r="D12" s="36">
        <v>415</v>
      </c>
      <c r="E12" s="36">
        <f>D12/100*35+D12</f>
        <v>560.25</v>
      </c>
      <c r="F12" s="37">
        <f>(B12*E12)/1000</f>
        <v>11.76525</v>
      </c>
      <c r="G12" s="38">
        <f>F12</f>
        <v>11.76525</v>
      </c>
      <c r="H12" s="15">
        <v>4.6399999999999997</v>
      </c>
      <c r="I12" s="15">
        <v>5.9</v>
      </c>
      <c r="J12" s="15">
        <v>0</v>
      </c>
      <c r="K12" s="15">
        <v>70</v>
      </c>
      <c r="L12" s="15">
        <v>0.14000000000000001</v>
      </c>
    </row>
    <row r="13" spans="1:12" s="32" customFormat="1" ht="19.5" customHeight="1">
      <c r="A13" s="318" t="s">
        <v>149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</row>
    <row r="14" spans="1:12" s="32" customFormat="1" ht="19.5" customHeight="1">
      <c r="A14" s="33" t="s">
        <v>150</v>
      </c>
      <c r="B14" s="34">
        <v>10</v>
      </c>
      <c r="C14" s="35">
        <v>10</v>
      </c>
      <c r="D14" s="36">
        <v>395.5</v>
      </c>
      <c r="E14" s="36">
        <f>D14/100*35+D14</f>
        <v>533.92499999999995</v>
      </c>
      <c r="F14" s="37">
        <f>(B14*E14)/1000</f>
        <v>5.3392499999999998</v>
      </c>
      <c r="G14" s="38">
        <f>F14</f>
        <v>5.3392499999999998</v>
      </c>
      <c r="H14" s="15">
        <v>4.6399999999999997</v>
      </c>
      <c r="I14" s="15">
        <v>5.9</v>
      </c>
      <c r="J14" s="15">
        <v>0</v>
      </c>
      <c r="K14" s="15">
        <v>70</v>
      </c>
      <c r="L14" s="15">
        <v>0.14000000000000001</v>
      </c>
    </row>
    <row r="15" spans="1:12" ht="18.75" customHeight="1">
      <c r="A15" s="310" t="s">
        <v>49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2"/>
    </row>
    <row r="16" spans="1:12" ht="16.5" customHeight="1">
      <c r="A16" s="21" t="s">
        <v>140</v>
      </c>
      <c r="B16" s="15">
        <v>180</v>
      </c>
      <c r="C16" s="88">
        <v>180</v>
      </c>
      <c r="D16" s="39">
        <v>62</v>
      </c>
      <c r="E16" s="27">
        <f>D16/100*30+D16</f>
        <v>80.599999999999994</v>
      </c>
      <c r="F16" s="28">
        <f>(B16*E16)/1000</f>
        <v>14.507999999999997</v>
      </c>
      <c r="G16" s="29"/>
      <c r="H16" s="15"/>
      <c r="I16" s="15"/>
      <c r="J16" s="15"/>
      <c r="K16" s="15"/>
      <c r="L16" s="15"/>
    </row>
    <row r="17" spans="1:12" ht="14.25" customHeight="1">
      <c r="A17" s="21" t="s">
        <v>141</v>
      </c>
      <c r="B17" s="15">
        <v>7</v>
      </c>
      <c r="C17" s="88">
        <v>7</v>
      </c>
      <c r="D17" s="39">
        <v>55</v>
      </c>
      <c r="E17" s="27">
        <f>D17/100*30+D17</f>
        <v>71.5</v>
      </c>
      <c r="F17" s="28">
        <f>(B17*E17)/1000</f>
        <v>0.50049999999999994</v>
      </c>
      <c r="G17" s="40"/>
      <c r="H17" s="15">
        <v>7.0000000000000007E-2</v>
      </c>
      <c r="I17" s="15">
        <v>0.02</v>
      </c>
      <c r="J17" s="15">
        <v>15</v>
      </c>
      <c r="K17" s="15">
        <v>60</v>
      </c>
      <c r="L17" s="15"/>
    </row>
    <row r="18" spans="1:12" ht="14.25" customHeight="1">
      <c r="A18" s="21" t="s">
        <v>181</v>
      </c>
      <c r="B18" s="15">
        <v>5</v>
      </c>
      <c r="C18" s="88">
        <v>5</v>
      </c>
      <c r="D18" s="39">
        <v>270</v>
      </c>
      <c r="E18" s="27">
        <f>D18/100*30+D18</f>
        <v>351</v>
      </c>
      <c r="F18" s="28">
        <f>(B18*E18)/1000</f>
        <v>1.7549999999999999</v>
      </c>
      <c r="G18" s="40"/>
      <c r="H18" s="15"/>
      <c r="I18" s="15"/>
      <c r="J18" s="15"/>
      <c r="K18" s="15"/>
      <c r="L18" s="15"/>
    </row>
    <row r="19" spans="1:12" ht="13.5" customHeight="1">
      <c r="A19" s="30" t="s">
        <v>143</v>
      </c>
      <c r="B19" s="25"/>
      <c r="C19" s="310">
        <v>200</v>
      </c>
      <c r="D19" s="311"/>
      <c r="E19" s="311"/>
      <c r="F19" s="312"/>
      <c r="G19" s="31">
        <f>F15+F16+F17+F18</f>
        <v>16.763499999999997</v>
      </c>
      <c r="H19" s="15">
        <v>5.34</v>
      </c>
      <c r="I19" s="15">
        <v>11.23</v>
      </c>
      <c r="J19" s="15">
        <v>35.1</v>
      </c>
      <c r="K19" s="15">
        <v>263</v>
      </c>
      <c r="L19" s="15">
        <v>1.23</v>
      </c>
    </row>
    <row r="20" spans="1:12" s="41" customFormat="1" ht="16.5" customHeight="1">
      <c r="A20" s="305" t="s">
        <v>16</v>
      </c>
      <c r="B20" s="306"/>
      <c r="C20" s="306"/>
      <c r="D20" s="311"/>
      <c r="E20" s="311"/>
      <c r="F20" s="311"/>
      <c r="G20" s="311"/>
      <c r="H20" s="311"/>
      <c r="I20" s="311"/>
      <c r="J20" s="311"/>
      <c r="K20" s="311"/>
      <c r="L20" s="312"/>
    </row>
    <row r="21" spans="1:12" s="41" customFormat="1" ht="18" customHeight="1">
      <c r="A21" s="24" t="s">
        <v>148</v>
      </c>
      <c r="B21" s="25">
        <v>60</v>
      </c>
      <c r="C21" s="26">
        <v>60</v>
      </c>
      <c r="D21" s="27">
        <v>58</v>
      </c>
      <c r="E21" s="27">
        <f>D21/100*35+D21</f>
        <v>78.3</v>
      </c>
      <c r="F21" s="28">
        <f>(B21*E21)/1000</f>
        <v>4.6980000000000004</v>
      </c>
      <c r="G21" s="42">
        <f>F21</f>
        <v>4.6980000000000004</v>
      </c>
      <c r="H21" s="15">
        <v>8</v>
      </c>
      <c r="I21" s="15">
        <v>1</v>
      </c>
      <c r="J21" s="15">
        <v>53</v>
      </c>
      <c r="K21" s="15">
        <v>250</v>
      </c>
      <c r="L21" s="15"/>
    </row>
    <row r="22" spans="1:12" ht="17.25" customHeight="1">
      <c r="A22" s="315"/>
      <c r="B22" s="316"/>
      <c r="C22" s="316"/>
      <c r="D22" s="317"/>
      <c r="E22" s="43"/>
      <c r="F22" s="40"/>
      <c r="G22" s="40">
        <f t="shared" ref="G22:L22" si="0">G10+G19+G21+G12+G14</f>
        <v>73.022725000000008</v>
      </c>
      <c r="H22" s="40">
        <f t="shared" si="0"/>
        <v>27.96</v>
      </c>
      <c r="I22" s="40">
        <f t="shared" si="0"/>
        <v>35.26</v>
      </c>
      <c r="J22" s="40">
        <f t="shared" si="0"/>
        <v>123.2</v>
      </c>
      <c r="K22" s="40">
        <f t="shared" si="0"/>
        <v>916</v>
      </c>
      <c r="L22" s="40">
        <f t="shared" si="0"/>
        <v>2.74</v>
      </c>
    </row>
    <row r="23" spans="1:12" ht="16.5" customHeight="1">
      <c r="A23" s="319" t="s">
        <v>154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</row>
    <row r="24" spans="1:12" s="44" customFormat="1">
      <c r="A24" s="310" t="s">
        <v>51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2"/>
    </row>
    <row r="25" spans="1:12" s="44" customFormat="1" ht="13.5" thickBot="1">
      <c r="A25" s="13" t="s">
        <v>182</v>
      </c>
      <c r="B25" s="12">
        <v>67.8</v>
      </c>
      <c r="C25" s="12">
        <v>60</v>
      </c>
      <c r="D25" s="60">
        <v>75</v>
      </c>
      <c r="E25" s="15">
        <f>D25/100*55+D25</f>
        <v>116.25</v>
      </c>
      <c r="F25" s="29">
        <f>(B25*E25)/1000</f>
        <v>7.8817500000000003</v>
      </c>
      <c r="G25" s="29"/>
      <c r="H25" s="46"/>
      <c r="I25" s="46"/>
      <c r="J25" s="46"/>
      <c r="K25" s="46"/>
      <c r="L25" s="46"/>
    </row>
    <row r="26" spans="1:12" s="44" customFormat="1" ht="13.5" thickBot="1">
      <c r="A26" s="13" t="s">
        <v>183</v>
      </c>
      <c r="B26" s="12">
        <v>67.8</v>
      </c>
      <c r="C26" s="12">
        <v>60</v>
      </c>
      <c r="D26" s="47">
        <v>60</v>
      </c>
      <c r="E26" s="15">
        <f>D26/100*55+D26</f>
        <v>93</v>
      </c>
      <c r="F26" s="29">
        <f>(B26*E26)/1000</f>
        <v>6.3053999999999997</v>
      </c>
      <c r="G26" s="40"/>
      <c r="H26" s="48"/>
      <c r="I26" s="48"/>
      <c r="J26" s="48"/>
      <c r="K26" s="48"/>
      <c r="L26" s="48"/>
    </row>
    <row r="27" spans="1:12">
      <c r="A27" s="85" t="s">
        <v>143</v>
      </c>
      <c r="B27" s="308" t="s">
        <v>184</v>
      </c>
      <c r="C27" s="309"/>
      <c r="D27" s="15"/>
      <c r="E27" s="15"/>
      <c r="F27" s="29"/>
      <c r="G27" s="40">
        <v>10</v>
      </c>
      <c r="H27" s="50"/>
      <c r="I27" s="50"/>
      <c r="J27" s="50"/>
      <c r="K27" s="50"/>
      <c r="L27" s="50"/>
    </row>
    <row r="28" spans="1:12" ht="15.75" customHeight="1">
      <c r="A28" s="310" t="s">
        <v>70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2"/>
    </row>
    <row r="29" spans="1:12" ht="15">
      <c r="A29" s="79" t="s">
        <v>159</v>
      </c>
      <c r="B29" s="74">
        <v>50</v>
      </c>
      <c r="C29" s="74">
        <v>36</v>
      </c>
      <c r="D29" s="15">
        <v>45</v>
      </c>
      <c r="E29" s="15">
        <f t="shared" ref="E29:E34" si="1">D29/100*35+D29</f>
        <v>60.75</v>
      </c>
      <c r="F29" s="29">
        <f>(B29*E29)/1000</f>
        <v>3.0375000000000001</v>
      </c>
      <c r="G29" s="29"/>
      <c r="H29" s="50"/>
      <c r="I29" s="50"/>
      <c r="J29" s="50"/>
      <c r="K29" s="50"/>
      <c r="L29" s="50"/>
    </row>
    <row r="30" spans="1:12" ht="15">
      <c r="A30" s="79" t="s">
        <v>162</v>
      </c>
      <c r="B30" s="74">
        <v>15</v>
      </c>
      <c r="C30" s="74">
        <v>12</v>
      </c>
      <c r="D30" s="15">
        <v>30</v>
      </c>
      <c r="E30" s="15">
        <f t="shared" si="1"/>
        <v>40.5</v>
      </c>
      <c r="F30" s="29">
        <f t="shared" ref="F30:F35" si="2">(B30*E30)/1000</f>
        <v>0.60750000000000004</v>
      </c>
      <c r="G30" s="29"/>
      <c r="H30" s="50"/>
      <c r="I30" s="50"/>
      <c r="J30" s="50"/>
      <c r="K30" s="50"/>
      <c r="L30" s="50"/>
    </row>
    <row r="31" spans="1:12" ht="16.5">
      <c r="A31" s="55" t="s">
        <v>161</v>
      </c>
      <c r="B31" s="74">
        <v>19</v>
      </c>
      <c r="C31" s="74">
        <v>15.96</v>
      </c>
      <c r="D31" s="15">
        <v>24</v>
      </c>
      <c r="E31" s="15">
        <f t="shared" si="1"/>
        <v>32.4</v>
      </c>
      <c r="F31" s="29">
        <f t="shared" si="2"/>
        <v>0.61560000000000004</v>
      </c>
      <c r="G31" s="29"/>
      <c r="H31" s="50"/>
      <c r="I31" s="50"/>
      <c r="J31" s="50"/>
      <c r="K31" s="50"/>
      <c r="L31" s="50"/>
    </row>
    <row r="32" spans="1:12" ht="16.5">
      <c r="A32" s="55" t="s">
        <v>201</v>
      </c>
      <c r="B32" s="18">
        <v>3</v>
      </c>
      <c r="C32" s="18">
        <v>3</v>
      </c>
      <c r="D32" s="15">
        <v>157</v>
      </c>
      <c r="E32" s="15">
        <f t="shared" si="1"/>
        <v>211.95</v>
      </c>
      <c r="F32" s="29">
        <f t="shared" si="2"/>
        <v>0.63584999999999992</v>
      </c>
      <c r="G32" s="29"/>
      <c r="H32" s="50"/>
      <c r="I32" s="50"/>
      <c r="J32" s="50"/>
      <c r="K32" s="50"/>
      <c r="L32" s="50"/>
    </row>
    <row r="33" spans="1:12" ht="16.5">
      <c r="A33" s="55" t="s">
        <v>160</v>
      </c>
      <c r="B33" s="74">
        <v>35</v>
      </c>
      <c r="C33" s="74">
        <v>35</v>
      </c>
      <c r="D33" s="15">
        <v>32</v>
      </c>
      <c r="E33" s="15">
        <f t="shared" si="1"/>
        <v>43.2</v>
      </c>
      <c r="F33" s="29">
        <f t="shared" si="2"/>
        <v>1.512</v>
      </c>
      <c r="G33" s="29"/>
      <c r="H33" s="50"/>
      <c r="I33" s="50"/>
      <c r="J33" s="50"/>
      <c r="K33" s="50"/>
      <c r="L33" s="50"/>
    </row>
    <row r="34" spans="1:12" ht="16.5">
      <c r="A34" s="55" t="s">
        <v>168</v>
      </c>
      <c r="B34" s="18">
        <v>0.25</v>
      </c>
      <c r="C34" s="18">
        <v>0.25</v>
      </c>
      <c r="D34" s="15">
        <v>17</v>
      </c>
      <c r="E34" s="15">
        <f t="shared" si="1"/>
        <v>22.95</v>
      </c>
      <c r="F34" s="29">
        <f t="shared" si="2"/>
        <v>5.7374999999999995E-3</v>
      </c>
      <c r="G34" s="29"/>
      <c r="H34" s="50"/>
      <c r="I34" s="50"/>
      <c r="J34" s="50"/>
      <c r="K34" s="50"/>
      <c r="L34" s="50"/>
    </row>
    <row r="35" spans="1:12" ht="16.5">
      <c r="A35" s="55" t="s">
        <v>173</v>
      </c>
      <c r="B35" s="18">
        <v>150</v>
      </c>
      <c r="C35" s="18">
        <v>150</v>
      </c>
      <c r="D35" s="15"/>
      <c r="E35" s="15"/>
      <c r="F35" s="29">
        <f t="shared" si="2"/>
        <v>0</v>
      </c>
      <c r="G35" s="29"/>
      <c r="H35" s="50"/>
      <c r="I35" s="50"/>
      <c r="J35" s="50"/>
      <c r="K35" s="50"/>
      <c r="L35" s="50"/>
    </row>
    <row r="36" spans="1:12">
      <c r="A36" s="75" t="s">
        <v>143</v>
      </c>
      <c r="B36" s="338" t="s">
        <v>185</v>
      </c>
      <c r="C36" s="338"/>
      <c r="D36" s="15"/>
      <c r="E36" s="15"/>
      <c r="F36" s="29"/>
      <c r="G36" s="40">
        <f>F29+F30+F31+F32+F33+F34</f>
        <v>6.4141875000000006</v>
      </c>
      <c r="H36" s="50"/>
      <c r="I36" s="50"/>
      <c r="J36" s="50"/>
      <c r="K36" s="50"/>
      <c r="L36" s="50"/>
    </row>
    <row r="37" spans="1:12">
      <c r="A37" s="310" t="s">
        <v>38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2"/>
    </row>
    <row r="38" spans="1:12">
      <c r="A38" s="14" t="s">
        <v>139</v>
      </c>
      <c r="B38" s="15">
        <v>72</v>
      </c>
      <c r="C38" s="15">
        <v>71.28</v>
      </c>
      <c r="D38" s="15">
        <v>64</v>
      </c>
      <c r="E38" s="15">
        <f>D38/100*30+D38</f>
        <v>83.2</v>
      </c>
      <c r="F38" s="29">
        <f>(B38*E38)/1000</f>
        <v>5.9904000000000002</v>
      </c>
      <c r="G38" s="29"/>
      <c r="H38" s="50"/>
      <c r="I38" s="50"/>
      <c r="J38" s="50"/>
      <c r="K38" s="50"/>
      <c r="L38" s="50"/>
    </row>
    <row r="39" spans="1:12">
      <c r="A39" s="14" t="s">
        <v>142</v>
      </c>
      <c r="B39" s="15">
        <v>2</v>
      </c>
      <c r="C39" s="15">
        <v>2</v>
      </c>
      <c r="D39" s="15">
        <v>395.5</v>
      </c>
      <c r="E39" s="15">
        <f>D39/100*30+D39</f>
        <v>514.15</v>
      </c>
      <c r="F39" s="29">
        <f>(B39*E39)/1000</f>
        <v>1.0283</v>
      </c>
      <c r="G39" s="29"/>
      <c r="H39" s="50"/>
      <c r="I39" s="50"/>
      <c r="J39" s="50"/>
      <c r="K39" s="50"/>
      <c r="L39" s="50"/>
    </row>
    <row r="40" spans="1:12">
      <c r="A40" s="14" t="s">
        <v>168</v>
      </c>
      <c r="B40" s="15">
        <v>0.7</v>
      </c>
      <c r="C40" s="15">
        <v>0.7</v>
      </c>
      <c r="D40" s="15">
        <v>17</v>
      </c>
      <c r="E40" s="15">
        <f>D40/100*30+D40</f>
        <v>22.1</v>
      </c>
      <c r="F40" s="29">
        <f>(B40*E40)/1000</f>
        <v>1.5470000000000001E-2</v>
      </c>
      <c r="G40" s="29"/>
      <c r="H40" s="50"/>
      <c r="I40" s="50"/>
      <c r="J40" s="50"/>
      <c r="K40" s="50"/>
      <c r="L40" s="50"/>
    </row>
    <row r="41" spans="1:12">
      <c r="A41" s="85" t="s">
        <v>143</v>
      </c>
      <c r="B41" s="308" t="s">
        <v>187</v>
      </c>
      <c r="C41" s="309"/>
      <c r="D41" s="15"/>
      <c r="E41" s="15"/>
      <c r="F41" s="29"/>
      <c r="G41" s="29">
        <v>15</v>
      </c>
      <c r="H41" s="50"/>
      <c r="I41" s="50"/>
      <c r="J41" s="50"/>
      <c r="K41" s="50"/>
      <c r="L41" s="50"/>
    </row>
    <row r="42" spans="1:12">
      <c r="A42" s="305" t="s">
        <v>97</v>
      </c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7"/>
    </row>
    <row r="43" spans="1:12" ht="16.5">
      <c r="A43" s="55" t="s">
        <v>175</v>
      </c>
      <c r="B43" s="56">
        <v>95</v>
      </c>
      <c r="C43" s="56">
        <v>55.77</v>
      </c>
      <c r="D43" s="15">
        <v>184</v>
      </c>
      <c r="E43" s="15">
        <f>D43/100*30+D43</f>
        <v>239.2</v>
      </c>
      <c r="F43" s="29">
        <f>(B43*E43)/1000</f>
        <v>22.724</v>
      </c>
      <c r="G43" s="29"/>
      <c r="H43" s="50"/>
      <c r="I43" s="50"/>
      <c r="J43" s="50"/>
      <c r="K43" s="50"/>
      <c r="L43" s="50"/>
    </row>
    <row r="44" spans="1:12" ht="16.5">
      <c r="A44" s="55" t="s">
        <v>245</v>
      </c>
      <c r="B44" s="56">
        <v>22</v>
      </c>
      <c r="C44" s="56">
        <v>22</v>
      </c>
      <c r="D44" s="15">
        <v>58</v>
      </c>
      <c r="E44" s="15">
        <f>D44/100*30+D44</f>
        <v>75.400000000000006</v>
      </c>
      <c r="F44" s="29">
        <f>(B44*E44)/1000</f>
        <v>1.6588000000000003</v>
      </c>
      <c r="G44" s="29"/>
      <c r="H44" s="50"/>
      <c r="I44" s="50"/>
      <c r="J44" s="50"/>
      <c r="K44" s="50"/>
      <c r="L44" s="50"/>
    </row>
    <row r="45" spans="1:12" ht="16.5">
      <c r="A45" s="55" t="s">
        <v>157</v>
      </c>
      <c r="B45" s="56">
        <v>2</v>
      </c>
      <c r="C45" s="56">
        <v>2</v>
      </c>
      <c r="D45" s="15">
        <v>157</v>
      </c>
      <c r="E45" s="15">
        <f>D45/100*30+D45</f>
        <v>204.1</v>
      </c>
      <c r="F45" s="29">
        <f>(B45*E45)/1000</f>
        <v>0.40820000000000001</v>
      </c>
      <c r="G45" s="29"/>
      <c r="H45" s="50"/>
      <c r="I45" s="50"/>
      <c r="J45" s="50"/>
      <c r="K45" s="50"/>
      <c r="L45" s="50"/>
    </row>
    <row r="46" spans="1:12" ht="16.5">
      <c r="A46" s="55" t="s">
        <v>246</v>
      </c>
      <c r="B46" s="56">
        <v>13</v>
      </c>
      <c r="C46" s="56">
        <v>13</v>
      </c>
      <c r="D46" s="15">
        <v>62</v>
      </c>
      <c r="E46" s="15">
        <f>D46/100*30+D46</f>
        <v>80.599999999999994</v>
      </c>
      <c r="F46" s="29">
        <f>(B46*E46)/1000</f>
        <v>1.0478000000000001</v>
      </c>
      <c r="G46" s="29"/>
      <c r="H46" s="50"/>
      <c r="I46" s="50"/>
      <c r="J46" s="50"/>
      <c r="K46" s="50"/>
      <c r="L46" s="50"/>
    </row>
    <row r="47" spans="1:12" ht="16.5">
      <c r="A47" s="55" t="s">
        <v>158</v>
      </c>
      <c r="B47" s="56">
        <v>1</v>
      </c>
      <c r="C47" s="56">
        <v>1</v>
      </c>
      <c r="D47" s="15">
        <v>17</v>
      </c>
      <c r="E47" s="15">
        <f>D47/100*30+D47</f>
        <v>22.1</v>
      </c>
      <c r="F47" s="29">
        <f>(B47*E47)/1000</f>
        <v>2.2100000000000002E-2</v>
      </c>
      <c r="G47" s="29"/>
      <c r="H47" s="50"/>
      <c r="I47" s="50"/>
      <c r="J47" s="50"/>
      <c r="K47" s="50"/>
      <c r="L47" s="50"/>
    </row>
    <row r="48" spans="1:12" ht="15" customHeight="1">
      <c r="A48" s="85" t="s">
        <v>143</v>
      </c>
      <c r="B48" s="308">
        <v>90</v>
      </c>
      <c r="C48" s="309"/>
      <c r="D48" s="51"/>
      <c r="E48" s="51"/>
      <c r="F48" s="52"/>
      <c r="G48" s="40">
        <v>35</v>
      </c>
      <c r="H48" s="50"/>
      <c r="I48" s="50"/>
      <c r="J48" s="50"/>
      <c r="K48" s="50"/>
      <c r="L48" s="50"/>
    </row>
    <row r="49" spans="1:12">
      <c r="A49" s="310" t="s">
        <v>23</v>
      </c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2"/>
    </row>
    <row r="50" spans="1:12">
      <c r="A50" s="57" t="s">
        <v>176</v>
      </c>
      <c r="B50" s="25">
        <v>25</v>
      </c>
      <c r="C50" s="25">
        <v>25</v>
      </c>
      <c r="D50" s="15">
        <v>97</v>
      </c>
      <c r="E50" s="15">
        <f>D50/100*30+D50</f>
        <v>126.1</v>
      </c>
      <c r="F50" s="29">
        <f>(B50*E50)/1000</f>
        <v>3.1524999999999999</v>
      </c>
      <c r="G50" s="29"/>
      <c r="H50" s="50"/>
      <c r="I50" s="50"/>
      <c r="J50" s="50"/>
      <c r="K50" s="50"/>
      <c r="L50" s="50"/>
    </row>
    <row r="51" spans="1:12">
      <c r="A51" s="57" t="s">
        <v>147</v>
      </c>
      <c r="B51" s="25">
        <v>15</v>
      </c>
      <c r="C51" s="25">
        <v>15</v>
      </c>
      <c r="D51" s="15">
        <v>55</v>
      </c>
      <c r="E51" s="15">
        <f>D51/100*30+D51</f>
        <v>71.5</v>
      </c>
      <c r="F51" s="29">
        <f>(B51*E51)/1000</f>
        <v>1.0725</v>
      </c>
      <c r="G51" s="29"/>
      <c r="H51" s="50"/>
      <c r="I51" s="50"/>
      <c r="J51" s="50"/>
      <c r="K51" s="50"/>
      <c r="L51" s="50"/>
    </row>
    <row r="52" spans="1:12">
      <c r="A52" s="75" t="s">
        <v>143</v>
      </c>
      <c r="B52" s="313">
        <v>200</v>
      </c>
      <c r="C52" s="314"/>
      <c r="D52" s="15"/>
      <c r="E52" s="15"/>
      <c r="F52" s="29"/>
      <c r="G52" s="40">
        <v>5</v>
      </c>
      <c r="H52" s="50"/>
      <c r="I52" s="50"/>
      <c r="J52" s="50"/>
      <c r="K52" s="50"/>
      <c r="L52" s="50"/>
    </row>
    <row r="53" spans="1:12">
      <c r="A53" s="30" t="s">
        <v>163</v>
      </c>
      <c r="B53" s="59">
        <v>80</v>
      </c>
      <c r="C53" s="59">
        <v>80</v>
      </c>
      <c r="D53" s="302"/>
      <c r="E53" s="303"/>
      <c r="F53" s="303"/>
      <c r="G53" s="304"/>
      <c r="H53" s="50"/>
      <c r="I53" s="50"/>
      <c r="J53" s="50"/>
      <c r="K53" s="50"/>
      <c r="L53" s="61"/>
    </row>
    <row r="54" spans="1:12">
      <c r="A54" s="24" t="s">
        <v>163</v>
      </c>
      <c r="B54" s="25">
        <v>30</v>
      </c>
      <c r="C54" s="25">
        <v>30</v>
      </c>
      <c r="D54" s="15">
        <v>40</v>
      </c>
      <c r="E54" s="15">
        <f>D54/100*30+D54</f>
        <v>52</v>
      </c>
      <c r="F54" s="29">
        <v>1.5</v>
      </c>
      <c r="G54" s="29"/>
      <c r="H54" s="50"/>
      <c r="I54" s="50"/>
      <c r="J54" s="50"/>
      <c r="K54" s="50"/>
      <c r="L54" s="61"/>
    </row>
    <row r="55" spans="1:12">
      <c r="A55" s="30" t="s">
        <v>164</v>
      </c>
      <c r="B55" s="59">
        <v>30</v>
      </c>
      <c r="C55" s="59">
        <v>30</v>
      </c>
      <c r="D55" s="302"/>
      <c r="E55" s="303"/>
      <c r="F55" s="303"/>
      <c r="G55" s="304"/>
      <c r="H55" s="50"/>
      <c r="I55" s="50"/>
      <c r="J55" s="50"/>
      <c r="K55" s="50"/>
      <c r="L55" s="61"/>
    </row>
    <row r="56" spans="1:12">
      <c r="A56" s="30" t="s">
        <v>164</v>
      </c>
      <c r="B56" s="59">
        <v>30</v>
      </c>
      <c r="C56" s="59">
        <v>30</v>
      </c>
      <c r="D56" s="15">
        <v>44</v>
      </c>
      <c r="E56" s="15">
        <f>D56/100*30+D56</f>
        <v>57.2</v>
      </c>
      <c r="F56" s="29">
        <v>1.5</v>
      </c>
      <c r="G56" s="40"/>
      <c r="H56" s="50"/>
      <c r="I56" s="50"/>
      <c r="J56" s="50"/>
      <c r="K56" s="50"/>
      <c r="L56" s="61"/>
    </row>
    <row r="57" spans="1:12" ht="15" customHeight="1">
      <c r="A57" s="302" t="s">
        <v>133</v>
      </c>
      <c r="B57" s="303"/>
      <c r="C57" s="303"/>
      <c r="D57" s="304"/>
      <c r="E57" s="60"/>
      <c r="F57" s="29"/>
      <c r="G57" s="62">
        <f>G27+G36+G41+G48+G52+F54+F56</f>
        <v>74.414187499999997</v>
      </c>
      <c r="H57" s="50"/>
      <c r="I57" s="50"/>
      <c r="J57" s="50"/>
      <c r="K57" s="50"/>
      <c r="L57" s="50"/>
    </row>
    <row r="58" spans="1:12">
      <c r="A58" s="22"/>
      <c r="B58" s="22"/>
      <c r="C58" s="63"/>
      <c r="E58" s="64"/>
      <c r="F58" s="22"/>
      <c r="G58" s="22"/>
    </row>
    <row r="59" spans="1:12">
      <c r="A59" s="22"/>
      <c r="B59" s="22"/>
      <c r="C59" s="63"/>
    </row>
    <row r="60" spans="1:12">
      <c r="A60" s="22"/>
      <c r="B60" s="22"/>
      <c r="C60" s="63"/>
    </row>
    <row r="61" spans="1:12">
      <c r="A61" s="22"/>
      <c r="B61" s="22"/>
      <c r="C61" s="63"/>
    </row>
    <row r="62" spans="1:12">
      <c r="A62" s="22"/>
      <c r="B62" s="22"/>
      <c r="C62" s="63"/>
    </row>
    <row r="63" spans="1:12">
      <c r="A63" s="22"/>
      <c r="B63" s="22"/>
      <c r="C63" s="63"/>
    </row>
    <row r="64" spans="1:12">
      <c r="A64" s="22"/>
      <c r="B64" s="22"/>
      <c r="C64" s="63"/>
    </row>
    <row r="65" spans="1:3">
      <c r="A65" s="22"/>
      <c r="B65" s="22"/>
      <c r="C65" s="63"/>
    </row>
    <row r="66" spans="1:3">
      <c r="A66" s="22"/>
      <c r="B66" s="22"/>
      <c r="C66" s="63"/>
    </row>
    <row r="67" spans="1:3">
      <c r="A67" s="22"/>
      <c r="B67" s="22"/>
      <c r="C67" s="63"/>
    </row>
    <row r="68" spans="1:3">
      <c r="A68" s="22"/>
      <c r="B68" s="22"/>
      <c r="C68" s="63"/>
    </row>
    <row r="69" spans="1:3">
      <c r="A69" s="22"/>
      <c r="B69" s="22"/>
      <c r="C69" s="63"/>
    </row>
    <row r="70" spans="1:3">
      <c r="A70" s="22"/>
      <c r="B70" s="22"/>
      <c r="C70" s="63"/>
    </row>
    <row r="71" spans="1:3">
      <c r="A71" s="22"/>
      <c r="B71" s="22"/>
      <c r="C71" s="63"/>
    </row>
    <row r="72" spans="1:3">
      <c r="A72" s="22"/>
      <c r="B72" s="22"/>
      <c r="C72" s="63"/>
    </row>
    <row r="73" spans="1:3">
      <c r="A73" s="22"/>
      <c r="B73" s="22"/>
      <c r="C73" s="63"/>
    </row>
    <row r="74" spans="1:3">
      <c r="A74" s="22"/>
      <c r="B74" s="22"/>
      <c r="C74" s="63"/>
    </row>
    <row r="75" spans="1:3">
      <c r="A75" s="22"/>
      <c r="B75" s="22"/>
      <c r="C75" s="63"/>
    </row>
    <row r="76" spans="1:3">
      <c r="A76" s="22"/>
      <c r="B76" s="22"/>
      <c r="C76" s="63"/>
    </row>
    <row r="77" spans="1:3">
      <c r="A77" s="22"/>
      <c r="B77" s="22"/>
      <c r="C77" s="63"/>
    </row>
    <row r="78" spans="1:3">
      <c r="A78" s="22"/>
      <c r="B78" s="22"/>
      <c r="C78" s="63"/>
    </row>
    <row r="79" spans="1:3">
      <c r="A79" s="22"/>
      <c r="B79" s="22"/>
      <c r="C79" s="63"/>
    </row>
    <row r="80" spans="1:3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C485" s="63"/>
    </row>
    <row r="486" spans="1:3">
      <c r="C486" s="63"/>
    </row>
    <row r="487" spans="1:3">
      <c r="C487" s="63"/>
    </row>
    <row r="488" spans="1:3">
      <c r="C488" s="63"/>
    </row>
    <row r="489" spans="1:3">
      <c r="C489" s="63"/>
    </row>
    <row r="490" spans="1:3">
      <c r="C490" s="63"/>
    </row>
    <row r="491" spans="1:3">
      <c r="C491" s="63"/>
    </row>
    <row r="492" spans="1:3"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</sheetData>
  <mergeCells count="33">
    <mergeCell ref="B52:C52"/>
    <mergeCell ref="D53:G53"/>
    <mergeCell ref="D55:G55"/>
    <mergeCell ref="A57:D57"/>
    <mergeCell ref="A11:L11"/>
    <mergeCell ref="A13:L13"/>
    <mergeCell ref="B27:C27"/>
    <mergeCell ref="B41:C41"/>
    <mergeCell ref="A42:L42"/>
    <mergeCell ref="B48:C48"/>
    <mergeCell ref="A28:L28"/>
    <mergeCell ref="B36:C36"/>
    <mergeCell ref="A37:L37"/>
    <mergeCell ref="A49:L49"/>
    <mergeCell ref="C19:F19"/>
    <mergeCell ref="A20:L20"/>
    <mergeCell ref="A22:D22"/>
    <mergeCell ref="A23:L23"/>
    <mergeCell ref="A24:L24"/>
    <mergeCell ref="A4:L4"/>
    <mergeCell ref="A5:L5"/>
    <mergeCell ref="C10:F10"/>
    <mergeCell ref="A15:L15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</mergeCells>
  <pageMargins left="0" right="0" top="0" bottom="0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topLeftCell="A36" zoomScaleSheetLayoutView="100" workbookViewId="0">
      <selection activeCell="A36" sqref="A1:XFD1048576"/>
    </sheetView>
  </sheetViews>
  <sheetFormatPr defaultRowHeight="15.75"/>
  <cols>
    <col min="1" max="1" width="31.28515625" style="93" customWidth="1"/>
    <col min="2" max="2" width="10" style="101" customWidth="1"/>
    <col min="3" max="3" width="9.140625" style="101"/>
    <col min="4" max="4" width="11" style="101" customWidth="1"/>
    <col min="5" max="5" width="10.5703125" style="101" customWidth="1"/>
    <col min="6" max="6" width="11.140625" style="101" customWidth="1"/>
    <col min="7" max="7" width="9.140625" style="101"/>
    <col min="8" max="8" width="36.28515625" style="101" customWidth="1"/>
    <col min="9" max="9" width="15.28515625" style="93" customWidth="1"/>
    <col min="10" max="10" width="0" style="92" hidden="1" customWidth="1"/>
    <col min="11" max="16384" width="9.140625" style="93"/>
  </cols>
  <sheetData>
    <row r="1" spans="1:10">
      <c r="A1" s="90"/>
      <c r="B1" s="246"/>
      <c r="C1" s="91"/>
      <c r="D1" s="91"/>
      <c r="E1" s="91"/>
      <c r="F1" s="91"/>
      <c r="G1" s="91"/>
      <c r="H1" s="91"/>
      <c r="I1" s="91"/>
    </row>
    <row r="2" spans="1:10" ht="21" customHeight="1">
      <c r="A2" s="353" t="s">
        <v>104</v>
      </c>
      <c r="B2" s="353"/>
      <c r="C2" s="353"/>
      <c r="D2" s="353"/>
      <c r="E2" s="353"/>
      <c r="F2" s="353"/>
      <c r="G2" s="353"/>
      <c r="H2" s="353"/>
      <c r="I2" s="353"/>
    </row>
    <row r="3" spans="1:10" ht="25.5" customHeight="1">
      <c r="A3" s="90"/>
      <c r="B3" s="247"/>
      <c r="C3" s="351" t="s">
        <v>0</v>
      </c>
      <c r="D3" s="351"/>
      <c r="E3" s="351"/>
      <c r="F3" s="351"/>
      <c r="G3" s="351"/>
      <c r="H3" s="91"/>
      <c r="I3" s="91"/>
    </row>
    <row r="4" spans="1:10">
      <c r="A4" s="347" t="s">
        <v>1</v>
      </c>
      <c r="B4" s="352" t="s">
        <v>2</v>
      </c>
      <c r="C4" s="352" t="s">
        <v>3</v>
      </c>
      <c r="D4" s="347" t="s">
        <v>4</v>
      </c>
      <c r="E4" s="347" t="s">
        <v>5</v>
      </c>
      <c r="F4" s="348" t="s">
        <v>6</v>
      </c>
      <c r="G4" s="347" t="s">
        <v>7</v>
      </c>
      <c r="H4" s="348" t="s">
        <v>8</v>
      </c>
      <c r="I4" s="348" t="s">
        <v>9</v>
      </c>
    </row>
    <row r="5" spans="1:10">
      <c r="A5" s="347"/>
      <c r="B5" s="352"/>
      <c r="C5" s="352"/>
      <c r="D5" s="347"/>
      <c r="E5" s="347"/>
      <c r="F5" s="348"/>
      <c r="G5" s="347"/>
      <c r="H5" s="348"/>
      <c r="I5" s="348"/>
    </row>
    <row r="6" spans="1:10">
      <c r="A6" s="347"/>
      <c r="B6" s="209" t="s">
        <v>10</v>
      </c>
      <c r="C6" s="352"/>
      <c r="D6" s="208" t="s">
        <v>10</v>
      </c>
      <c r="E6" s="208" t="s">
        <v>10</v>
      </c>
      <c r="F6" s="210" t="s">
        <v>10</v>
      </c>
      <c r="G6" s="208" t="s">
        <v>11</v>
      </c>
      <c r="H6" s="348"/>
      <c r="I6" s="348"/>
    </row>
    <row r="7" spans="1:10" s="99" customFormat="1" ht="39.75" customHeight="1">
      <c r="A7" s="122" t="s">
        <v>28</v>
      </c>
      <c r="B7" s="124" t="s">
        <v>29</v>
      </c>
      <c r="C7" s="95">
        <v>33.299999999999997</v>
      </c>
      <c r="D7" s="205">
        <v>5.2</v>
      </c>
      <c r="E7" s="205">
        <v>10.8</v>
      </c>
      <c r="F7" s="205">
        <v>30</v>
      </c>
      <c r="G7" s="15">
        <v>220</v>
      </c>
      <c r="H7" s="205" t="s">
        <v>30</v>
      </c>
      <c r="I7" s="97" t="s">
        <v>31</v>
      </c>
      <c r="J7" s="98" t="s">
        <v>33</v>
      </c>
    </row>
    <row r="8" spans="1:10" s="131" customFormat="1" ht="22.5" customHeight="1">
      <c r="A8" s="137" t="s">
        <v>14</v>
      </c>
      <c r="B8" s="141">
        <v>10</v>
      </c>
      <c r="C8" s="132">
        <v>5.34</v>
      </c>
      <c r="D8" s="132">
        <v>0.1</v>
      </c>
      <c r="E8" s="132">
        <v>7.3</v>
      </c>
      <c r="F8" s="132">
        <v>0.1</v>
      </c>
      <c r="G8" s="132">
        <v>66.099999999999994</v>
      </c>
      <c r="H8" s="134" t="s">
        <v>12</v>
      </c>
      <c r="I8" s="134" t="s">
        <v>15</v>
      </c>
    </row>
    <row r="9" spans="1:10" s="139" customFormat="1" ht="24.75" customHeight="1">
      <c r="A9" s="137" t="s">
        <v>32</v>
      </c>
      <c r="B9" s="134">
        <v>20</v>
      </c>
      <c r="C9" s="132">
        <v>11.77</v>
      </c>
      <c r="D9" s="132">
        <v>5.12</v>
      </c>
      <c r="E9" s="132">
        <v>5.22</v>
      </c>
      <c r="F9" s="132">
        <v>0</v>
      </c>
      <c r="G9" s="132">
        <v>68.599999999999994</v>
      </c>
      <c r="H9" s="134" t="s">
        <v>12</v>
      </c>
      <c r="I9" s="134" t="s">
        <v>13</v>
      </c>
      <c r="J9" s="139" t="s">
        <v>34</v>
      </c>
    </row>
    <row r="10" spans="1:10" s="131" customFormat="1" ht="22.5" customHeight="1">
      <c r="A10" s="217" t="s">
        <v>262</v>
      </c>
      <c r="B10" s="124">
        <v>55</v>
      </c>
      <c r="C10" s="132">
        <v>12.17</v>
      </c>
      <c r="D10" s="124">
        <v>4</v>
      </c>
      <c r="E10" s="124">
        <v>18</v>
      </c>
      <c r="F10" s="124">
        <v>65</v>
      </c>
      <c r="G10" s="124">
        <v>122</v>
      </c>
      <c r="H10" s="205" t="s">
        <v>266</v>
      </c>
      <c r="I10" s="134"/>
    </row>
    <row r="11" spans="1:10" ht="27" customHeight="1">
      <c r="A11" s="100" t="s">
        <v>63</v>
      </c>
      <c r="B11" s="102">
        <v>200</v>
      </c>
      <c r="C11" s="95">
        <v>5.74</v>
      </c>
      <c r="D11" s="95">
        <v>1.6</v>
      </c>
      <c r="E11" s="95">
        <v>1.4</v>
      </c>
      <c r="F11" s="95">
        <v>8.6</v>
      </c>
      <c r="G11" s="95">
        <v>53.5</v>
      </c>
      <c r="H11" s="97" t="s">
        <v>12</v>
      </c>
      <c r="I11" s="97" t="s">
        <v>13</v>
      </c>
      <c r="J11" s="92" t="s">
        <v>34</v>
      </c>
    </row>
    <row r="12" spans="1:10" ht="23.25" customHeight="1">
      <c r="A12" s="100" t="s">
        <v>16</v>
      </c>
      <c r="B12" s="97">
        <v>60</v>
      </c>
      <c r="C12" s="95">
        <v>4.7</v>
      </c>
      <c r="D12" s="95">
        <v>2.8</v>
      </c>
      <c r="E12" s="95">
        <v>0.8</v>
      </c>
      <c r="F12" s="95">
        <v>20</v>
      </c>
      <c r="G12" s="95">
        <v>105.6</v>
      </c>
      <c r="H12" s="97" t="s">
        <v>17</v>
      </c>
      <c r="I12" s="97">
        <v>125</v>
      </c>
      <c r="J12" s="92" t="s">
        <v>35</v>
      </c>
    </row>
    <row r="13" spans="1:10" ht="18" customHeight="1">
      <c r="A13" s="104" t="s">
        <v>18</v>
      </c>
      <c r="B13" s="248"/>
      <c r="C13" s="248">
        <f>SUM(C7:C12)</f>
        <v>73.02</v>
      </c>
      <c r="D13" s="248">
        <f>SUM(D7:D12)</f>
        <v>18.82</v>
      </c>
      <c r="E13" s="248">
        <f>SUM(E7:E12)</f>
        <v>43.519999999999996</v>
      </c>
      <c r="F13" s="248">
        <f>SUM(F7:F12)</f>
        <v>123.69999999999999</v>
      </c>
      <c r="G13" s="248">
        <f>SUM(G7:G12)</f>
        <v>635.80000000000007</v>
      </c>
      <c r="H13" s="208"/>
      <c r="I13" s="105"/>
      <c r="J13" s="92" t="s">
        <v>35</v>
      </c>
    </row>
    <row r="14" spans="1:10" ht="21" customHeight="1">
      <c r="A14" s="349" t="s">
        <v>19</v>
      </c>
      <c r="B14" s="349"/>
      <c r="C14" s="349"/>
      <c r="D14" s="349"/>
      <c r="E14" s="349"/>
      <c r="F14" s="349"/>
      <c r="G14" s="349"/>
      <c r="H14" s="349"/>
      <c r="I14" s="349"/>
    </row>
    <row r="15" spans="1:10" s="107" customFormat="1" ht="39" customHeight="1">
      <c r="A15" s="230" t="s">
        <v>51</v>
      </c>
      <c r="B15" s="97">
        <v>60</v>
      </c>
      <c r="C15" s="95">
        <v>5</v>
      </c>
      <c r="D15" s="95">
        <v>0.6</v>
      </c>
      <c r="E15" s="95">
        <v>3.1</v>
      </c>
      <c r="F15" s="95">
        <v>1.8</v>
      </c>
      <c r="G15" s="95">
        <v>37.6</v>
      </c>
      <c r="H15" s="97" t="s">
        <v>12</v>
      </c>
      <c r="I15" s="97" t="s">
        <v>22</v>
      </c>
      <c r="J15" s="101" t="s">
        <v>35</v>
      </c>
    </row>
    <row r="16" spans="1:10" ht="33" customHeight="1">
      <c r="A16" s="108" t="s">
        <v>20</v>
      </c>
      <c r="B16" s="97">
        <v>250</v>
      </c>
      <c r="C16" s="95">
        <v>15</v>
      </c>
      <c r="D16" s="95">
        <v>4.37</v>
      </c>
      <c r="E16" s="95">
        <v>7.93</v>
      </c>
      <c r="F16" s="95">
        <v>6.6</v>
      </c>
      <c r="G16" s="95">
        <v>114.3</v>
      </c>
      <c r="H16" s="245" t="s">
        <v>21</v>
      </c>
      <c r="I16" s="97">
        <v>187</v>
      </c>
      <c r="J16" s="92" t="s">
        <v>35</v>
      </c>
    </row>
    <row r="17" spans="1:10" ht="23.25" customHeight="1">
      <c r="A17" s="100" t="s">
        <v>53</v>
      </c>
      <c r="B17" s="97">
        <v>150</v>
      </c>
      <c r="C17" s="95">
        <v>10</v>
      </c>
      <c r="D17" s="95">
        <v>5.3</v>
      </c>
      <c r="E17" s="95">
        <v>5.5</v>
      </c>
      <c r="F17" s="95">
        <v>32.700000000000003</v>
      </c>
      <c r="G17" s="95">
        <v>202</v>
      </c>
      <c r="H17" s="97" t="s">
        <v>12</v>
      </c>
      <c r="I17" s="97" t="s">
        <v>54</v>
      </c>
      <c r="J17" s="92" t="s">
        <v>35</v>
      </c>
    </row>
    <row r="18" spans="1:10" ht="22.5" customHeight="1">
      <c r="A18" s="103" t="s">
        <v>106</v>
      </c>
      <c r="B18" s="249" t="s">
        <v>107</v>
      </c>
      <c r="C18" s="95">
        <v>35</v>
      </c>
      <c r="D18" s="95">
        <v>15.19</v>
      </c>
      <c r="E18" s="95">
        <v>15.19</v>
      </c>
      <c r="F18" s="95">
        <v>3.49</v>
      </c>
      <c r="G18" s="95">
        <v>212.51</v>
      </c>
      <c r="H18" s="97" t="s">
        <v>12</v>
      </c>
      <c r="I18" s="97" t="s">
        <v>108</v>
      </c>
      <c r="J18" s="92" t="s">
        <v>35</v>
      </c>
    </row>
    <row r="19" spans="1:10" s="131" customFormat="1" ht="22.5" customHeight="1">
      <c r="A19" s="142" t="s">
        <v>23</v>
      </c>
      <c r="B19" s="134">
        <v>200</v>
      </c>
      <c r="C19" s="132">
        <v>5</v>
      </c>
      <c r="D19" s="132">
        <v>0.6</v>
      </c>
      <c r="E19" s="132">
        <v>0</v>
      </c>
      <c r="F19" s="132">
        <v>22.8</v>
      </c>
      <c r="G19" s="132">
        <v>93.2</v>
      </c>
      <c r="H19" s="134" t="s">
        <v>12</v>
      </c>
      <c r="I19" s="134" t="s">
        <v>24</v>
      </c>
      <c r="J19" s="130" t="s">
        <v>35</v>
      </c>
    </row>
    <row r="20" spans="1:10" ht="31.5" customHeight="1">
      <c r="A20" s="109" t="s">
        <v>25</v>
      </c>
      <c r="B20" s="97">
        <v>80</v>
      </c>
      <c r="C20" s="95">
        <v>1.5</v>
      </c>
      <c r="D20" s="95">
        <v>6.5</v>
      </c>
      <c r="E20" s="95">
        <v>0.8</v>
      </c>
      <c r="F20" s="95">
        <v>33.799999999999997</v>
      </c>
      <c r="G20" s="95">
        <v>177.6</v>
      </c>
      <c r="H20" s="245" t="s">
        <v>26</v>
      </c>
      <c r="I20" s="97">
        <v>13003</v>
      </c>
      <c r="J20" s="92" t="s">
        <v>35</v>
      </c>
    </row>
    <row r="21" spans="1:10" ht="29.25" customHeight="1">
      <c r="A21" s="110" t="s">
        <v>41</v>
      </c>
      <c r="B21" s="97">
        <v>30</v>
      </c>
      <c r="C21" s="95">
        <v>1.5</v>
      </c>
      <c r="D21" s="95">
        <v>2.4</v>
      </c>
      <c r="E21" s="95">
        <v>0.3</v>
      </c>
      <c r="F21" s="95">
        <v>14.6</v>
      </c>
      <c r="G21" s="95">
        <v>72.599999999999994</v>
      </c>
      <c r="H21" s="245" t="s">
        <v>26</v>
      </c>
      <c r="I21" s="97">
        <v>13002</v>
      </c>
      <c r="J21" s="92" t="s">
        <v>35</v>
      </c>
    </row>
    <row r="22" spans="1:10" ht="19.5" customHeight="1">
      <c r="A22" s="104" t="s">
        <v>27</v>
      </c>
      <c r="B22" s="209"/>
      <c r="C22" s="248">
        <f>SUM(C15:C21)</f>
        <v>73</v>
      </c>
      <c r="D22" s="248">
        <f>SUM(D15:D21)</f>
        <v>34.96</v>
      </c>
      <c r="E22" s="248">
        <f>SUM(E15:E21)</f>
        <v>32.819999999999993</v>
      </c>
      <c r="F22" s="248">
        <f>SUM(F15:F21)</f>
        <v>115.78999999999999</v>
      </c>
      <c r="G22" s="248">
        <f>SUM(G15:G21)</f>
        <v>909.81000000000006</v>
      </c>
      <c r="H22" s="208"/>
      <c r="I22" s="208"/>
    </row>
    <row r="23" spans="1:10">
      <c r="A23" s="111" t="s">
        <v>42</v>
      </c>
      <c r="B23" s="125"/>
      <c r="C23" s="193">
        <f>C13+C22</f>
        <v>146.01999999999998</v>
      </c>
      <c r="D23" s="193">
        <f>D13+D22</f>
        <v>53.78</v>
      </c>
      <c r="E23" s="193">
        <f>E13+E22</f>
        <v>76.339999999999989</v>
      </c>
      <c r="F23" s="193">
        <f>F13+F22</f>
        <v>239.48999999999998</v>
      </c>
      <c r="G23" s="193">
        <f>G13+G22</f>
        <v>1545.6100000000001</v>
      </c>
      <c r="H23" s="125"/>
      <c r="I23" s="112"/>
      <c r="J23" s="113"/>
    </row>
    <row r="24" spans="1:10" ht="9.75" customHeight="1">
      <c r="A24" s="90"/>
      <c r="B24" s="246"/>
      <c r="C24" s="91"/>
      <c r="D24" s="91"/>
      <c r="E24" s="91"/>
      <c r="F24" s="91"/>
      <c r="G24" s="91"/>
      <c r="H24" s="91"/>
      <c r="I24" s="91"/>
    </row>
    <row r="25" spans="1:10">
      <c r="A25" s="350" t="s">
        <v>105</v>
      </c>
      <c r="B25" s="350"/>
      <c r="C25" s="350"/>
      <c r="D25" s="350"/>
      <c r="E25" s="350"/>
      <c r="F25" s="350"/>
      <c r="G25" s="350"/>
      <c r="H25" s="350"/>
      <c r="I25" s="350"/>
    </row>
    <row r="26" spans="1:10">
      <c r="A26" s="90"/>
      <c r="B26" s="247"/>
      <c r="C26" s="351" t="s">
        <v>0</v>
      </c>
      <c r="D26" s="351"/>
      <c r="E26" s="351"/>
      <c r="F26" s="351"/>
      <c r="G26" s="351"/>
      <c r="H26" s="91"/>
      <c r="I26" s="91"/>
    </row>
    <row r="27" spans="1:10">
      <c r="A27" s="347" t="s">
        <v>1</v>
      </c>
      <c r="B27" s="352" t="s">
        <v>2</v>
      </c>
      <c r="C27" s="352" t="s">
        <v>3</v>
      </c>
      <c r="D27" s="347" t="s">
        <v>4</v>
      </c>
      <c r="E27" s="347" t="s">
        <v>5</v>
      </c>
      <c r="F27" s="348" t="s">
        <v>6</v>
      </c>
      <c r="G27" s="347" t="s">
        <v>7</v>
      </c>
      <c r="H27" s="348" t="s">
        <v>8</v>
      </c>
      <c r="I27" s="348" t="s">
        <v>9</v>
      </c>
    </row>
    <row r="28" spans="1:10">
      <c r="A28" s="347"/>
      <c r="B28" s="352"/>
      <c r="C28" s="352"/>
      <c r="D28" s="347"/>
      <c r="E28" s="347"/>
      <c r="F28" s="348"/>
      <c r="G28" s="347"/>
      <c r="H28" s="348"/>
      <c r="I28" s="348"/>
    </row>
    <row r="29" spans="1:10">
      <c r="A29" s="347"/>
      <c r="B29" s="209" t="s">
        <v>10</v>
      </c>
      <c r="C29" s="352"/>
      <c r="D29" s="208" t="s">
        <v>10</v>
      </c>
      <c r="E29" s="208" t="s">
        <v>10</v>
      </c>
      <c r="F29" s="210" t="s">
        <v>10</v>
      </c>
      <c r="G29" s="208" t="s">
        <v>11</v>
      </c>
      <c r="H29" s="348"/>
      <c r="I29" s="348"/>
    </row>
    <row r="30" spans="1:10" ht="38.25">
      <c r="A30" s="122" t="str">
        <f>A7</f>
        <v>Каша рисовая молочная</v>
      </c>
      <c r="B30" s="124" t="s">
        <v>45</v>
      </c>
      <c r="C30" s="95">
        <v>33.299999999999997</v>
      </c>
      <c r="D30" s="96">
        <v>5.34</v>
      </c>
      <c r="E30" s="96">
        <v>11.23</v>
      </c>
      <c r="F30" s="96">
        <v>35.01</v>
      </c>
      <c r="G30" s="125">
        <v>263</v>
      </c>
      <c r="H30" s="205" t="s">
        <v>30</v>
      </c>
      <c r="I30" s="97" t="s">
        <v>31</v>
      </c>
      <c r="J30" s="98" t="s">
        <v>33</v>
      </c>
    </row>
    <row r="31" spans="1:10" s="131" customFormat="1" ht="22.5" customHeight="1">
      <c r="A31" s="137" t="s">
        <v>14</v>
      </c>
      <c r="B31" s="141">
        <v>10</v>
      </c>
      <c r="C31" s="132">
        <v>5.34</v>
      </c>
      <c r="D31" s="132">
        <v>0.1</v>
      </c>
      <c r="E31" s="132">
        <v>7.3</v>
      </c>
      <c r="F31" s="132">
        <v>0.1</v>
      </c>
      <c r="G31" s="132">
        <v>66.099999999999994</v>
      </c>
      <c r="H31" s="134" t="s">
        <v>12</v>
      </c>
      <c r="I31" s="134" t="s">
        <v>15</v>
      </c>
    </row>
    <row r="32" spans="1:10" s="139" customFormat="1" ht="24.75" customHeight="1">
      <c r="A32" s="137" t="s">
        <v>32</v>
      </c>
      <c r="B32" s="134">
        <v>20</v>
      </c>
      <c r="C32" s="132">
        <v>11.77</v>
      </c>
      <c r="D32" s="132">
        <v>5.12</v>
      </c>
      <c r="E32" s="132">
        <v>5.22</v>
      </c>
      <c r="F32" s="132">
        <v>0</v>
      </c>
      <c r="G32" s="132">
        <v>68.599999999999994</v>
      </c>
      <c r="H32" s="134" t="s">
        <v>12</v>
      </c>
      <c r="I32" s="134" t="s">
        <v>13</v>
      </c>
      <c r="J32" s="139" t="s">
        <v>34</v>
      </c>
    </row>
    <row r="33" spans="1:10" s="131" customFormat="1" ht="22.5" customHeight="1">
      <c r="A33" s="217" t="s">
        <v>262</v>
      </c>
      <c r="B33" s="124">
        <v>55</v>
      </c>
      <c r="C33" s="132">
        <v>12.17</v>
      </c>
      <c r="D33" s="124">
        <v>4</v>
      </c>
      <c r="E33" s="124">
        <v>18</v>
      </c>
      <c r="F33" s="124">
        <v>65</v>
      </c>
      <c r="G33" s="124">
        <v>122</v>
      </c>
      <c r="H33" s="205" t="s">
        <v>266</v>
      </c>
      <c r="I33" s="134"/>
    </row>
    <row r="34" spans="1:10" ht="27.75" customHeight="1">
      <c r="A34" s="122" t="str">
        <f>A11</f>
        <v>Чай черный байховый с лимоном и сахаром</v>
      </c>
      <c r="B34" s="102">
        <v>200</v>
      </c>
      <c r="C34" s="95">
        <v>5.74</v>
      </c>
      <c r="D34" s="95">
        <v>0.8</v>
      </c>
      <c r="E34" s="95">
        <v>0</v>
      </c>
      <c r="F34" s="95">
        <v>28</v>
      </c>
      <c r="G34" s="95">
        <v>108</v>
      </c>
      <c r="H34" s="97" t="s">
        <v>66</v>
      </c>
      <c r="I34" s="97">
        <v>389</v>
      </c>
      <c r="J34" s="92" t="s">
        <v>35</v>
      </c>
    </row>
    <row r="35" spans="1:10" ht="23.25" customHeight="1">
      <c r="A35" s="122" t="str">
        <f>A12</f>
        <v>Батон нарезной</v>
      </c>
      <c r="B35" s="97">
        <v>40</v>
      </c>
      <c r="C35" s="95">
        <v>4.7</v>
      </c>
      <c r="D35" s="95">
        <v>2.8</v>
      </c>
      <c r="E35" s="95">
        <v>0.8</v>
      </c>
      <c r="F35" s="95">
        <v>20</v>
      </c>
      <c r="G35" s="95">
        <v>105.6</v>
      </c>
      <c r="H35" s="97" t="s">
        <v>17</v>
      </c>
      <c r="I35" s="97">
        <v>125</v>
      </c>
      <c r="J35" s="92" t="s">
        <v>35</v>
      </c>
    </row>
    <row r="36" spans="1:10" ht="21.75" customHeight="1">
      <c r="A36" s="104" t="s">
        <v>18</v>
      </c>
      <c r="B36" s="248"/>
      <c r="C36" s="248">
        <f>SUM(C30:C35)</f>
        <v>73.02</v>
      </c>
      <c r="D36" s="248">
        <f>SUM(D30:D35)</f>
        <v>18.16</v>
      </c>
      <c r="E36" s="248">
        <f>SUM(E30:E35)</f>
        <v>42.55</v>
      </c>
      <c r="F36" s="248">
        <f>SUM(F30:F35)</f>
        <v>148.11000000000001</v>
      </c>
      <c r="G36" s="248">
        <f>SUM(G30:G35)</f>
        <v>733.30000000000007</v>
      </c>
      <c r="H36" s="208"/>
      <c r="I36" s="105"/>
      <c r="J36" s="92" t="s">
        <v>35</v>
      </c>
    </row>
    <row r="37" spans="1:10" ht="22.5" customHeight="1">
      <c r="A37" s="349" t="s">
        <v>19</v>
      </c>
      <c r="B37" s="349"/>
      <c r="C37" s="349"/>
      <c r="D37" s="349"/>
      <c r="E37" s="349"/>
      <c r="F37" s="349"/>
      <c r="G37" s="349"/>
      <c r="H37" s="349"/>
      <c r="I37" s="349"/>
    </row>
    <row r="38" spans="1:10" ht="38.25">
      <c r="A38" s="230" t="s">
        <v>51</v>
      </c>
      <c r="B38" s="97">
        <v>100</v>
      </c>
      <c r="C38" s="95">
        <f t="shared" ref="C38:C44" si="0">C15</f>
        <v>5</v>
      </c>
      <c r="D38" s="95">
        <v>0.99</v>
      </c>
      <c r="E38" s="95">
        <v>5.15</v>
      </c>
      <c r="F38" s="95">
        <v>3</v>
      </c>
      <c r="G38" s="95">
        <v>62.42</v>
      </c>
      <c r="H38" s="97" t="s">
        <v>12</v>
      </c>
      <c r="I38" s="97" t="s">
        <v>22</v>
      </c>
      <c r="J38" s="101" t="s">
        <v>35</v>
      </c>
    </row>
    <row r="39" spans="1:10" ht="31.5">
      <c r="A39" s="108" t="s">
        <v>20</v>
      </c>
      <c r="B39" s="97">
        <v>300</v>
      </c>
      <c r="C39" s="95">
        <f t="shared" si="0"/>
        <v>15</v>
      </c>
      <c r="D39" s="95">
        <v>4.37</v>
      </c>
      <c r="E39" s="95">
        <v>7.93</v>
      </c>
      <c r="F39" s="95">
        <v>6.6</v>
      </c>
      <c r="G39" s="95">
        <v>114.3</v>
      </c>
      <c r="H39" s="245" t="s">
        <v>21</v>
      </c>
      <c r="I39" s="97">
        <v>187</v>
      </c>
      <c r="J39" s="92" t="s">
        <v>35</v>
      </c>
    </row>
    <row r="40" spans="1:10" ht="25.5" customHeight="1">
      <c r="A40" s="103" t="s">
        <v>53</v>
      </c>
      <c r="B40" s="97">
        <v>200</v>
      </c>
      <c r="C40" s="95">
        <f t="shared" si="0"/>
        <v>10</v>
      </c>
      <c r="D40" s="95">
        <v>7.1</v>
      </c>
      <c r="E40" s="95">
        <v>7.4</v>
      </c>
      <c r="F40" s="95">
        <v>43.7</v>
      </c>
      <c r="G40" s="95">
        <v>269.3</v>
      </c>
      <c r="H40" s="97" t="s">
        <v>12</v>
      </c>
      <c r="I40" s="97" t="s">
        <v>54</v>
      </c>
      <c r="J40" s="92" t="s">
        <v>35</v>
      </c>
    </row>
    <row r="41" spans="1:10" ht="27" customHeight="1">
      <c r="A41" s="103" t="s">
        <v>106</v>
      </c>
      <c r="B41" s="249" t="s">
        <v>109</v>
      </c>
      <c r="C41" s="95">
        <f t="shared" si="0"/>
        <v>35</v>
      </c>
      <c r="D41" s="95">
        <v>16.86</v>
      </c>
      <c r="E41" s="95">
        <v>16.86</v>
      </c>
      <c r="F41" s="95">
        <v>3.87</v>
      </c>
      <c r="G41" s="95">
        <v>235.89</v>
      </c>
      <c r="H41" s="97" t="s">
        <v>12</v>
      </c>
      <c r="I41" s="97" t="s">
        <v>108</v>
      </c>
      <c r="J41" s="92" t="s">
        <v>35</v>
      </c>
    </row>
    <row r="42" spans="1:10" s="131" customFormat="1" ht="22.5" customHeight="1">
      <c r="A42" s="142" t="s">
        <v>23</v>
      </c>
      <c r="B42" s="134">
        <v>200</v>
      </c>
      <c r="C42" s="95">
        <f t="shared" si="0"/>
        <v>5</v>
      </c>
      <c r="D42" s="132">
        <v>0.6</v>
      </c>
      <c r="E42" s="132">
        <v>0</v>
      </c>
      <c r="F42" s="132">
        <v>22.8</v>
      </c>
      <c r="G42" s="132">
        <v>93.2</v>
      </c>
      <c r="H42" s="134" t="s">
        <v>12</v>
      </c>
      <c r="I42" s="134" t="s">
        <v>24</v>
      </c>
      <c r="J42" s="130" t="s">
        <v>35</v>
      </c>
    </row>
    <row r="43" spans="1:10" ht="31.5" customHeight="1">
      <c r="A43" s="109" t="s">
        <v>25</v>
      </c>
      <c r="B43" s="97">
        <v>80</v>
      </c>
      <c r="C43" s="95">
        <f t="shared" si="0"/>
        <v>1.5</v>
      </c>
      <c r="D43" s="95">
        <v>6.5</v>
      </c>
      <c r="E43" s="95">
        <v>0.8</v>
      </c>
      <c r="F43" s="95">
        <v>33.799999999999997</v>
      </c>
      <c r="G43" s="95">
        <v>177.6</v>
      </c>
      <c r="H43" s="245" t="s">
        <v>26</v>
      </c>
      <c r="I43" s="97">
        <v>13003</v>
      </c>
      <c r="J43" s="92" t="s">
        <v>35</v>
      </c>
    </row>
    <row r="44" spans="1:10" ht="29.25" customHeight="1">
      <c r="A44" s="110" t="s">
        <v>41</v>
      </c>
      <c r="B44" s="97">
        <v>30</v>
      </c>
      <c r="C44" s="95">
        <f t="shared" si="0"/>
        <v>1.5</v>
      </c>
      <c r="D44" s="95">
        <v>2.4</v>
      </c>
      <c r="E44" s="95">
        <v>0.3</v>
      </c>
      <c r="F44" s="95">
        <v>14.6</v>
      </c>
      <c r="G44" s="95">
        <v>72.599999999999994</v>
      </c>
      <c r="H44" s="245" t="s">
        <v>26</v>
      </c>
      <c r="I44" s="97">
        <v>13002</v>
      </c>
      <c r="J44" s="92" t="s">
        <v>35</v>
      </c>
    </row>
    <row r="45" spans="1:10" ht="21.75" customHeight="1">
      <c r="A45" s="104" t="s">
        <v>27</v>
      </c>
      <c r="B45" s="209"/>
      <c r="C45" s="248">
        <f>SUM(C38:C44)</f>
        <v>73</v>
      </c>
      <c r="D45" s="248">
        <f>SUM(D38:D44)</f>
        <v>38.82</v>
      </c>
      <c r="E45" s="248">
        <f>SUM(E38:E44)</f>
        <v>38.44</v>
      </c>
      <c r="F45" s="248">
        <f>SUM(F38:F44)</f>
        <v>128.37</v>
      </c>
      <c r="G45" s="248">
        <f>SUM(G38:G44)</f>
        <v>1025.31</v>
      </c>
      <c r="H45" s="208"/>
      <c r="I45" s="208"/>
    </row>
    <row r="46" spans="1:10" ht="21.75" customHeight="1">
      <c r="A46" s="111" t="s">
        <v>42</v>
      </c>
      <c r="B46" s="125"/>
      <c r="C46" s="193">
        <f>C36+C45</f>
        <v>146.01999999999998</v>
      </c>
      <c r="D46" s="193">
        <f>D36+D45</f>
        <v>56.980000000000004</v>
      </c>
      <c r="E46" s="193">
        <f>E36+E45</f>
        <v>80.989999999999995</v>
      </c>
      <c r="F46" s="193">
        <f>F36+F45</f>
        <v>276.48</v>
      </c>
      <c r="G46" s="193">
        <f>G36+G45</f>
        <v>1758.6100000000001</v>
      </c>
      <c r="H46" s="125"/>
      <c r="I46" s="112"/>
      <c r="J46" s="113"/>
    </row>
  </sheetData>
  <mergeCells count="24">
    <mergeCell ref="A2:I2"/>
    <mergeCell ref="C3:G3"/>
    <mergeCell ref="A4:A6"/>
    <mergeCell ref="B4:B5"/>
    <mergeCell ref="C4:C6"/>
    <mergeCell ref="D4:D5"/>
    <mergeCell ref="E4:E5"/>
    <mergeCell ref="F4:F5"/>
    <mergeCell ref="G4:G5"/>
    <mergeCell ref="H4:H6"/>
    <mergeCell ref="G27:G28"/>
    <mergeCell ref="H27:H29"/>
    <mergeCell ref="I27:I29"/>
    <mergeCell ref="A37:I37"/>
    <mergeCell ref="I4:I6"/>
    <mergeCell ref="A14:I14"/>
    <mergeCell ref="A25:I25"/>
    <mergeCell ref="C26:G26"/>
    <mergeCell ref="A27:A29"/>
    <mergeCell ref="B27:B28"/>
    <mergeCell ref="C27:C29"/>
    <mergeCell ref="D27:D28"/>
    <mergeCell ref="E27:E28"/>
    <mergeCell ref="F27:F28"/>
  </mergeCells>
  <pageMargins left="0.19685039370078741" right="0.19685039370078741" top="0.74803149606299213" bottom="0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842"/>
  <sheetViews>
    <sheetView view="pageBreakPreview" topLeftCell="A13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10" width="9.140625" style="22"/>
    <col min="11" max="11" width="10.140625" style="22" customWidth="1"/>
    <col min="12" max="16384" width="9.140625" style="22"/>
  </cols>
  <sheetData>
    <row r="1" spans="1:12" ht="42" customHeight="1">
      <c r="A1" s="322" t="s">
        <v>227</v>
      </c>
      <c r="B1" s="322"/>
      <c r="C1" s="322"/>
      <c r="D1" s="322"/>
      <c r="E1" s="322"/>
      <c r="F1" s="322"/>
      <c r="G1" s="322"/>
      <c r="H1" s="322"/>
      <c r="I1" s="322"/>
      <c r="J1" s="322" t="s">
        <v>128</v>
      </c>
      <c r="K1" s="322"/>
      <c r="L1" s="322"/>
    </row>
    <row r="2" spans="1:12" ht="19.5" customHeight="1">
      <c r="A2" s="323" t="s">
        <v>1</v>
      </c>
      <c r="B2" s="323" t="s">
        <v>129</v>
      </c>
      <c r="C2" s="323" t="s">
        <v>130</v>
      </c>
      <c r="D2" s="324" t="s">
        <v>131</v>
      </c>
      <c r="E2" s="324" t="s">
        <v>132</v>
      </c>
      <c r="F2" s="325" t="s">
        <v>133</v>
      </c>
      <c r="G2" s="325" t="s">
        <v>134</v>
      </c>
      <c r="H2" s="326" t="s">
        <v>135</v>
      </c>
      <c r="I2" s="326"/>
      <c r="J2" s="326"/>
      <c r="K2" s="326"/>
      <c r="L2" s="326"/>
    </row>
    <row r="3" spans="1:12" ht="13.5" customHeight="1">
      <c r="A3" s="323"/>
      <c r="B3" s="323"/>
      <c r="C3" s="323"/>
      <c r="D3" s="324"/>
      <c r="E3" s="324"/>
      <c r="F3" s="325"/>
      <c r="G3" s="325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21" t="s">
        <v>228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</row>
    <row r="5" spans="1:12" ht="13.5" customHeight="1">
      <c r="A5" s="310" t="s">
        <v>138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2"/>
    </row>
    <row r="6" spans="1:12" ht="15.75" customHeight="1">
      <c r="A6" s="24" t="s">
        <v>139</v>
      </c>
      <c r="B6" s="25">
        <v>60</v>
      </c>
      <c r="C6" s="26">
        <v>58</v>
      </c>
      <c r="D6" s="27">
        <v>64</v>
      </c>
      <c r="E6" s="27">
        <f>D6/100*35+D6</f>
        <v>86.4</v>
      </c>
      <c r="F6" s="28">
        <f>(B6*E6)/1000</f>
        <v>5.1840000000000002</v>
      </c>
      <c r="G6" s="29"/>
      <c r="H6" s="15"/>
      <c r="I6" s="15"/>
      <c r="J6" s="15"/>
      <c r="K6" s="15"/>
      <c r="L6" s="15"/>
    </row>
    <row r="7" spans="1:12" ht="15" customHeight="1">
      <c r="A7" s="24" t="s">
        <v>140</v>
      </c>
      <c r="B7" s="25">
        <v>250</v>
      </c>
      <c r="C7" s="26">
        <v>250</v>
      </c>
      <c r="D7" s="27">
        <v>62</v>
      </c>
      <c r="E7" s="27">
        <f>D7/100*35+D7</f>
        <v>83.7</v>
      </c>
      <c r="F7" s="28">
        <f>(B7*E7)/1000</f>
        <v>20.925000000000001</v>
      </c>
      <c r="G7" s="29"/>
      <c r="H7" s="15"/>
      <c r="I7" s="15"/>
      <c r="J7" s="15"/>
      <c r="K7" s="15"/>
      <c r="L7" s="15"/>
    </row>
    <row r="8" spans="1:12" ht="12.75" customHeight="1">
      <c r="A8" s="24" t="s">
        <v>141</v>
      </c>
      <c r="B8" s="25">
        <v>25</v>
      </c>
      <c r="C8" s="26">
        <v>25</v>
      </c>
      <c r="D8" s="27">
        <v>55</v>
      </c>
      <c r="E8" s="27">
        <f>D8/100*35+D8</f>
        <v>74.25</v>
      </c>
      <c r="F8" s="28">
        <f>(B8*E8)/1000</f>
        <v>1.85625</v>
      </c>
      <c r="G8" s="29"/>
      <c r="H8" s="15"/>
      <c r="I8" s="15"/>
      <c r="J8" s="15"/>
      <c r="K8" s="15"/>
      <c r="L8" s="15"/>
    </row>
    <row r="9" spans="1:12" ht="15.75" customHeight="1">
      <c r="A9" s="24" t="s">
        <v>142</v>
      </c>
      <c r="B9" s="25">
        <v>10</v>
      </c>
      <c r="C9" s="26">
        <v>10</v>
      </c>
      <c r="D9" s="27">
        <v>395.5</v>
      </c>
      <c r="E9" s="27">
        <f>D9/100*35+D9</f>
        <v>533.92499999999995</v>
      </c>
      <c r="F9" s="28">
        <f>(B9*E9)/1000</f>
        <v>5.3392499999999998</v>
      </c>
      <c r="G9" s="29"/>
      <c r="H9" s="15"/>
      <c r="I9" s="15"/>
      <c r="J9" s="15"/>
      <c r="K9" s="15"/>
      <c r="L9" s="15"/>
    </row>
    <row r="10" spans="1:12" ht="13.5" customHeight="1">
      <c r="A10" s="30" t="s">
        <v>143</v>
      </c>
      <c r="B10" s="25"/>
      <c r="C10" s="310" t="s">
        <v>45</v>
      </c>
      <c r="D10" s="311"/>
      <c r="E10" s="311"/>
      <c r="F10" s="312"/>
      <c r="G10" s="31">
        <f>F6+F7+F8+F9</f>
        <v>33.304500000000004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 s="32" customFormat="1" ht="19.5" hidden="1" customHeight="1">
      <c r="A11" s="318" t="s">
        <v>149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</row>
    <row r="12" spans="1:12" s="32" customFormat="1" ht="19.5" hidden="1" customHeight="1">
      <c r="A12" s="33" t="s">
        <v>150</v>
      </c>
      <c r="B12" s="34">
        <v>10</v>
      </c>
      <c r="C12" s="35">
        <v>10</v>
      </c>
      <c r="D12" s="36">
        <v>395.5</v>
      </c>
      <c r="E12" s="36">
        <f>D12/100*50+D12</f>
        <v>593.25</v>
      </c>
      <c r="F12" s="37">
        <f>(B12*E12)/1000</f>
        <v>5.9325000000000001</v>
      </c>
      <c r="G12" s="38">
        <f>F12</f>
        <v>5.9325000000000001</v>
      </c>
      <c r="H12" s="15">
        <v>4.6399999999999997</v>
      </c>
      <c r="I12" s="15">
        <v>5.9</v>
      </c>
      <c r="J12" s="15">
        <v>0</v>
      </c>
      <c r="K12" s="15">
        <v>70</v>
      </c>
      <c r="L12" s="15">
        <v>0.14000000000000001</v>
      </c>
    </row>
    <row r="13" spans="1:12" s="32" customFormat="1" ht="19.5" customHeight="1">
      <c r="A13" s="318" t="s">
        <v>144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</row>
    <row r="14" spans="1:12" s="32" customFormat="1" ht="19.5" customHeight="1">
      <c r="A14" s="33" t="s">
        <v>145</v>
      </c>
      <c r="B14" s="34">
        <v>21</v>
      </c>
      <c r="C14" s="35">
        <v>20</v>
      </c>
      <c r="D14" s="36">
        <v>415</v>
      </c>
      <c r="E14" s="36">
        <f>D14/100*35+D14</f>
        <v>560.25</v>
      </c>
      <c r="F14" s="37">
        <f>(B14*E14)/1000</f>
        <v>11.76525</v>
      </c>
      <c r="G14" s="38">
        <f>F14</f>
        <v>11.76525</v>
      </c>
      <c r="H14" s="15">
        <v>4.6399999999999997</v>
      </c>
      <c r="I14" s="15">
        <v>5.9</v>
      </c>
      <c r="J14" s="15">
        <v>0</v>
      </c>
      <c r="K14" s="15">
        <v>70</v>
      </c>
      <c r="L14" s="15">
        <v>0.14000000000000001</v>
      </c>
    </row>
    <row r="15" spans="1:12" s="32" customFormat="1" ht="19.5" customHeight="1">
      <c r="A15" s="318" t="s">
        <v>149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</row>
    <row r="16" spans="1:12" s="32" customFormat="1" ht="19.5" customHeight="1">
      <c r="A16" s="33" t="s">
        <v>150</v>
      </c>
      <c r="B16" s="34">
        <v>10</v>
      </c>
      <c r="C16" s="35">
        <v>10</v>
      </c>
      <c r="D16" s="36">
        <v>395.5</v>
      </c>
      <c r="E16" s="36">
        <f>D16/100*35+D16</f>
        <v>533.92499999999995</v>
      </c>
      <c r="F16" s="37">
        <f>(B16*E16)/1000</f>
        <v>5.3392499999999998</v>
      </c>
      <c r="G16" s="38">
        <f>F16</f>
        <v>5.3392499999999998</v>
      </c>
      <c r="H16" s="15">
        <v>4.6399999999999997</v>
      </c>
      <c r="I16" s="15">
        <v>5.9</v>
      </c>
      <c r="J16" s="15">
        <v>0</v>
      </c>
      <c r="K16" s="15">
        <v>70</v>
      </c>
      <c r="L16" s="15">
        <v>0.14000000000000001</v>
      </c>
    </row>
    <row r="17" spans="1:12" ht="18.75" customHeight="1">
      <c r="A17" s="310" t="s">
        <v>151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2"/>
    </row>
    <row r="18" spans="1:12" ht="16.5" customHeight="1">
      <c r="A18" s="24" t="s">
        <v>146</v>
      </c>
      <c r="B18" s="25">
        <v>5</v>
      </c>
      <c r="C18" s="26">
        <v>5</v>
      </c>
      <c r="D18" s="27">
        <v>320</v>
      </c>
      <c r="E18" s="27">
        <f>D18/100*35+D18</f>
        <v>432</v>
      </c>
      <c r="F18" s="28">
        <f>(B18*E18)/1000</f>
        <v>2.16</v>
      </c>
      <c r="G18" s="29"/>
      <c r="H18" s="15"/>
      <c r="I18" s="15"/>
      <c r="J18" s="15"/>
      <c r="K18" s="15"/>
      <c r="L18" s="15"/>
    </row>
    <row r="19" spans="1:12" ht="14.25" customHeight="1">
      <c r="A19" s="24" t="s">
        <v>147</v>
      </c>
      <c r="B19" s="25">
        <v>25.3</v>
      </c>
      <c r="C19" s="26">
        <v>25.3</v>
      </c>
      <c r="D19" s="27">
        <v>55</v>
      </c>
      <c r="E19" s="27">
        <f>D19/100*35+D19</f>
        <v>74.25</v>
      </c>
      <c r="F19" s="28">
        <f>(B19*E19)/1000</f>
        <v>1.878525</v>
      </c>
      <c r="G19" s="40"/>
      <c r="H19" s="15">
        <v>7.0000000000000007E-2</v>
      </c>
      <c r="I19" s="15">
        <v>0.02</v>
      </c>
      <c r="J19" s="15">
        <v>15</v>
      </c>
      <c r="K19" s="15">
        <v>60</v>
      </c>
      <c r="L19" s="15"/>
    </row>
    <row r="20" spans="1:12" ht="14.25" customHeight="1">
      <c r="A20" s="24" t="s">
        <v>152</v>
      </c>
      <c r="B20" s="25">
        <v>9</v>
      </c>
      <c r="C20" s="27">
        <v>7.2</v>
      </c>
      <c r="D20" s="27">
        <v>140</v>
      </c>
      <c r="E20" s="27">
        <f>D20/100*35+D20</f>
        <v>189</v>
      </c>
      <c r="F20" s="28">
        <f>(B20*E20)/1000</f>
        <v>1.7010000000000001</v>
      </c>
      <c r="G20" s="40"/>
      <c r="H20" s="15"/>
      <c r="I20" s="15"/>
      <c r="J20" s="15"/>
      <c r="K20" s="15"/>
      <c r="L20" s="15"/>
    </row>
    <row r="21" spans="1:12" ht="13.5" customHeight="1">
      <c r="A21" s="30" t="s">
        <v>143</v>
      </c>
      <c r="B21" s="25"/>
      <c r="C21" s="310">
        <v>200</v>
      </c>
      <c r="D21" s="311"/>
      <c r="E21" s="311"/>
      <c r="F21" s="312"/>
      <c r="G21" s="31">
        <f>F17+F18+F19+F20</f>
        <v>5.7395250000000004</v>
      </c>
      <c r="H21" s="15">
        <v>5.34</v>
      </c>
      <c r="I21" s="15">
        <v>11.23</v>
      </c>
      <c r="J21" s="15">
        <v>35.1</v>
      </c>
      <c r="K21" s="15">
        <v>263</v>
      </c>
      <c r="L21" s="15">
        <v>1.23</v>
      </c>
    </row>
    <row r="22" spans="1:12" s="41" customFormat="1" ht="16.5" customHeight="1">
      <c r="A22" s="310" t="s">
        <v>16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2"/>
    </row>
    <row r="23" spans="1:12" s="41" customFormat="1" ht="18" customHeight="1">
      <c r="A23" s="24" t="s">
        <v>148</v>
      </c>
      <c r="B23" s="25">
        <v>60</v>
      </c>
      <c r="C23" s="26">
        <v>60</v>
      </c>
      <c r="D23" s="27">
        <v>58</v>
      </c>
      <c r="E23" s="27">
        <f>D23/100*35+D23</f>
        <v>78.3</v>
      </c>
      <c r="F23" s="28">
        <f>(B23*E23)/1000</f>
        <v>4.6980000000000004</v>
      </c>
      <c r="G23" s="42">
        <f>F23</f>
        <v>4.6980000000000004</v>
      </c>
      <c r="H23" s="15">
        <v>8</v>
      </c>
      <c r="I23" s="15">
        <v>1</v>
      </c>
      <c r="J23" s="15">
        <v>53</v>
      </c>
      <c r="K23" s="15">
        <v>250</v>
      </c>
      <c r="L23" s="15"/>
    </row>
    <row r="24" spans="1:12" s="41" customFormat="1" ht="15.75" customHeight="1">
      <c r="A24" s="310" t="s">
        <v>262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2"/>
    </row>
    <row r="25" spans="1:12" ht="18.75" customHeight="1">
      <c r="A25" s="24" t="s">
        <v>263</v>
      </c>
      <c r="B25" s="25">
        <v>55</v>
      </c>
      <c r="C25" s="26">
        <v>55</v>
      </c>
      <c r="D25" s="27">
        <v>164</v>
      </c>
      <c r="E25" s="28">
        <f>D25/100*35+D25</f>
        <v>221.4</v>
      </c>
      <c r="F25" s="28">
        <f>(B25*E25)/1000</f>
        <v>12.177</v>
      </c>
      <c r="G25" s="40">
        <f>F25</f>
        <v>12.177</v>
      </c>
      <c r="H25" s="15">
        <v>4.32</v>
      </c>
      <c r="I25" s="15">
        <v>3.2</v>
      </c>
      <c r="J25" s="15">
        <v>30.6</v>
      </c>
      <c r="K25" s="15">
        <v>19</v>
      </c>
      <c r="L25" s="15"/>
    </row>
    <row r="26" spans="1:12" ht="17.25" customHeight="1">
      <c r="A26" s="315"/>
      <c r="B26" s="316"/>
      <c r="C26" s="316"/>
      <c r="D26" s="317"/>
      <c r="E26" s="43"/>
      <c r="F26" s="40"/>
      <c r="G26" s="40">
        <f>G10+G14+G21+G23+G25+G16</f>
        <v>73.023525000000006</v>
      </c>
      <c r="H26" s="40">
        <f>H10+H14+H19+H23+H25</f>
        <v>22.37</v>
      </c>
      <c r="I26" s="40">
        <f>I10+I14+I19+I23+I25</f>
        <v>21.35</v>
      </c>
      <c r="J26" s="40">
        <f>J10+J14+J19+J23+J25</f>
        <v>133.69999999999999</v>
      </c>
      <c r="K26" s="40">
        <f>K10+K14+K19+K23+K25</f>
        <v>662</v>
      </c>
      <c r="L26" s="40">
        <f>L10+L14+L19+L23+L25</f>
        <v>1.37</v>
      </c>
    </row>
    <row r="27" spans="1:12" ht="16.5" customHeight="1">
      <c r="A27" s="319" t="s">
        <v>154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</row>
    <row r="28" spans="1:12" s="44" customFormat="1">
      <c r="A28" s="310" t="s">
        <v>51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2"/>
    </row>
    <row r="29" spans="1:12" s="44" customFormat="1" ht="13.5" thickBot="1">
      <c r="A29" s="13" t="s">
        <v>182</v>
      </c>
      <c r="B29" s="12">
        <v>67.8</v>
      </c>
      <c r="C29" s="12">
        <v>75</v>
      </c>
      <c r="D29" s="60">
        <v>30</v>
      </c>
      <c r="E29" s="15">
        <f>D29/100*55+D29</f>
        <v>46.5</v>
      </c>
      <c r="F29" s="29">
        <f>(B29*E29)/1000</f>
        <v>3.1526999999999998</v>
      </c>
      <c r="G29" s="29"/>
      <c r="H29" s="46"/>
      <c r="I29" s="46"/>
      <c r="J29" s="46"/>
      <c r="K29" s="46"/>
      <c r="L29" s="46"/>
    </row>
    <row r="30" spans="1:12" s="44" customFormat="1" ht="13.5" thickBot="1">
      <c r="A30" s="13" t="s">
        <v>183</v>
      </c>
      <c r="B30" s="12">
        <v>67.8</v>
      </c>
      <c r="C30" s="12">
        <v>60</v>
      </c>
      <c r="D30" s="47">
        <v>30</v>
      </c>
      <c r="E30" s="15">
        <f>D30/100*55+D30</f>
        <v>46.5</v>
      </c>
      <c r="F30" s="29">
        <f>(B30*E30)/1000</f>
        <v>3.1526999999999998</v>
      </c>
      <c r="G30" s="40"/>
      <c r="H30" s="48"/>
      <c r="I30" s="48"/>
      <c r="J30" s="48"/>
      <c r="K30" s="48"/>
      <c r="L30" s="48"/>
    </row>
    <row r="31" spans="1:12">
      <c r="A31" s="85" t="s">
        <v>143</v>
      </c>
      <c r="B31" s="308" t="s">
        <v>186</v>
      </c>
      <c r="C31" s="309"/>
      <c r="D31" s="15"/>
      <c r="E31" s="15"/>
      <c r="F31" s="29"/>
      <c r="G31" s="40">
        <v>10</v>
      </c>
      <c r="H31" s="50"/>
      <c r="I31" s="50"/>
      <c r="J31" s="50"/>
      <c r="K31" s="50"/>
      <c r="L31" s="50"/>
    </row>
    <row r="32" spans="1:12" ht="15.75" customHeight="1">
      <c r="A32" s="310" t="s">
        <v>20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2"/>
    </row>
    <row r="33" spans="1:12">
      <c r="A33" s="14" t="s">
        <v>169</v>
      </c>
      <c r="B33" s="15">
        <v>75</v>
      </c>
      <c r="C33" s="15">
        <v>60</v>
      </c>
      <c r="D33" s="15">
        <v>24</v>
      </c>
      <c r="E33" s="15">
        <f>D33/100*35+D33</f>
        <v>32.4</v>
      </c>
      <c r="F33" s="29">
        <f>(B33*E33)/1000</f>
        <v>2.4300000000000002</v>
      </c>
      <c r="G33" s="29"/>
      <c r="H33" s="50"/>
      <c r="I33" s="50"/>
      <c r="J33" s="50"/>
      <c r="K33" s="50"/>
      <c r="L33" s="50"/>
    </row>
    <row r="34" spans="1:12">
      <c r="A34" s="14" t="s">
        <v>159</v>
      </c>
      <c r="B34" s="15">
        <v>50</v>
      </c>
      <c r="C34" s="15">
        <v>36</v>
      </c>
      <c r="D34" s="15">
        <v>45</v>
      </c>
      <c r="E34" s="15">
        <f t="shared" ref="E34:E40" si="0">D34/100*35+D34</f>
        <v>60.75</v>
      </c>
      <c r="F34" s="29">
        <f>(B34*E34)/1000</f>
        <v>3.0375000000000001</v>
      </c>
      <c r="G34" s="29"/>
      <c r="H34" s="50"/>
      <c r="I34" s="50"/>
      <c r="J34" s="50"/>
      <c r="K34" s="50"/>
      <c r="L34" s="50"/>
    </row>
    <row r="35" spans="1:12">
      <c r="A35" s="14" t="s">
        <v>170</v>
      </c>
      <c r="B35" s="15">
        <v>15</v>
      </c>
      <c r="C35" s="15">
        <v>12.6</v>
      </c>
      <c r="D35" s="15">
        <v>24</v>
      </c>
      <c r="E35" s="15">
        <f t="shared" si="0"/>
        <v>32.4</v>
      </c>
      <c r="F35" s="29">
        <f t="shared" ref="F35:F41" si="1">(B35*E35)/1000</f>
        <v>0.48599999999999999</v>
      </c>
      <c r="G35" s="29"/>
      <c r="H35" s="50"/>
      <c r="I35" s="50"/>
      <c r="J35" s="50"/>
      <c r="K35" s="50"/>
      <c r="L35" s="50"/>
    </row>
    <row r="36" spans="1:12">
      <c r="A36" s="14" t="s">
        <v>162</v>
      </c>
      <c r="B36" s="15">
        <v>20</v>
      </c>
      <c r="C36" s="15">
        <v>16</v>
      </c>
      <c r="D36" s="15">
        <v>30</v>
      </c>
      <c r="E36" s="15">
        <f t="shared" si="0"/>
        <v>40.5</v>
      </c>
      <c r="F36" s="29">
        <f t="shared" si="1"/>
        <v>0.81</v>
      </c>
      <c r="G36" s="29"/>
      <c r="H36" s="50"/>
      <c r="I36" s="50"/>
      <c r="J36" s="50"/>
      <c r="K36" s="50"/>
      <c r="L36" s="50"/>
    </row>
    <row r="37" spans="1:12">
      <c r="A37" s="14" t="s">
        <v>167</v>
      </c>
      <c r="B37" s="15">
        <v>3</v>
      </c>
      <c r="C37" s="15">
        <v>3</v>
      </c>
      <c r="D37" s="15">
        <v>157</v>
      </c>
      <c r="E37" s="15">
        <f t="shared" si="0"/>
        <v>211.95</v>
      </c>
      <c r="F37" s="29">
        <f t="shared" si="1"/>
        <v>0.63584999999999992</v>
      </c>
      <c r="G37" s="29"/>
      <c r="H37" s="50"/>
      <c r="I37" s="50"/>
      <c r="J37" s="50"/>
      <c r="K37" s="50"/>
      <c r="L37" s="50"/>
    </row>
    <row r="38" spans="1:12">
      <c r="A38" s="14" t="s">
        <v>171</v>
      </c>
      <c r="B38" s="15">
        <v>6</v>
      </c>
      <c r="C38" s="15">
        <v>6</v>
      </c>
      <c r="D38" s="15">
        <v>144</v>
      </c>
      <c r="E38" s="15">
        <f t="shared" si="0"/>
        <v>194.4</v>
      </c>
      <c r="F38" s="29">
        <f t="shared" si="1"/>
        <v>1.1664000000000001</v>
      </c>
      <c r="G38" s="29"/>
      <c r="H38" s="50"/>
      <c r="I38" s="50"/>
      <c r="J38" s="50"/>
      <c r="K38" s="50"/>
      <c r="L38" s="50"/>
    </row>
    <row r="39" spans="1:12">
      <c r="A39" s="14" t="s">
        <v>168</v>
      </c>
      <c r="B39" s="15">
        <v>2</v>
      </c>
      <c r="C39" s="15">
        <v>2</v>
      </c>
      <c r="D39" s="15">
        <v>17</v>
      </c>
      <c r="E39" s="15">
        <f t="shared" si="0"/>
        <v>22.95</v>
      </c>
      <c r="F39" s="29">
        <f t="shared" si="1"/>
        <v>4.5899999999999996E-2</v>
      </c>
      <c r="G39" s="29"/>
      <c r="H39" s="50"/>
      <c r="I39" s="50"/>
      <c r="J39" s="50"/>
      <c r="K39" s="50"/>
      <c r="L39" s="50"/>
    </row>
    <row r="40" spans="1:12">
      <c r="A40" s="14" t="s">
        <v>172</v>
      </c>
      <c r="B40" s="15">
        <v>0.05</v>
      </c>
      <c r="C40" s="15">
        <v>0.05</v>
      </c>
      <c r="D40" s="15">
        <v>450</v>
      </c>
      <c r="E40" s="15">
        <f t="shared" si="0"/>
        <v>607.5</v>
      </c>
      <c r="F40" s="29">
        <f t="shared" si="1"/>
        <v>3.0374999999999999E-2</v>
      </c>
      <c r="G40" s="29"/>
      <c r="H40" s="50"/>
      <c r="I40" s="50"/>
      <c r="J40" s="50"/>
      <c r="K40" s="50"/>
      <c r="L40" s="50"/>
    </row>
    <row r="41" spans="1:12">
      <c r="A41" s="14" t="s">
        <v>173</v>
      </c>
      <c r="B41" s="15">
        <v>150</v>
      </c>
      <c r="C41" s="15">
        <v>150</v>
      </c>
      <c r="D41" s="15"/>
      <c r="E41" s="15"/>
      <c r="F41" s="29">
        <f t="shared" si="1"/>
        <v>0</v>
      </c>
      <c r="G41" s="29"/>
      <c r="H41" s="50"/>
      <c r="I41" s="50"/>
      <c r="J41" s="50"/>
      <c r="K41" s="50"/>
      <c r="L41" s="50"/>
    </row>
    <row r="42" spans="1:12">
      <c r="A42" s="85" t="s">
        <v>143</v>
      </c>
      <c r="B42" s="308" t="s">
        <v>185</v>
      </c>
      <c r="C42" s="309"/>
      <c r="D42" s="51"/>
      <c r="E42" s="51"/>
      <c r="F42" s="52"/>
      <c r="G42" s="53">
        <v>15</v>
      </c>
      <c r="H42" s="54"/>
      <c r="I42" s="54"/>
      <c r="J42" s="54"/>
      <c r="K42" s="54"/>
      <c r="L42" s="54"/>
    </row>
    <row r="43" spans="1:12">
      <c r="A43" s="310" t="s">
        <v>188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2"/>
    </row>
    <row r="44" spans="1:12">
      <c r="A44" s="14" t="s">
        <v>189</v>
      </c>
      <c r="B44" s="18">
        <v>68</v>
      </c>
      <c r="C44" s="18">
        <v>68</v>
      </c>
      <c r="D44" s="15">
        <v>44</v>
      </c>
      <c r="E44" s="15">
        <f>D44/100*30+D44</f>
        <v>57.2</v>
      </c>
      <c r="F44" s="29">
        <f>(B44*E44)/1000</f>
        <v>3.8896000000000002</v>
      </c>
      <c r="G44" s="29"/>
      <c r="H44" s="50"/>
      <c r="I44" s="50"/>
      <c r="J44" s="50"/>
      <c r="K44" s="50"/>
      <c r="L44" s="50"/>
    </row>
    <row r="45" spans="1:12">
      <c r="A45" s="14" t="s">
        <v>142</v>
      </c>
      <c r="B45" s="18">
        <v>9</v>
      </c>
      <c r="C45" s="18">
        <v>9</v>
      </c>
      <c r="D45" s="15">
        <v>395.5</v>
      </c>
      <c r="E45" s="15">
        <f>D45/100*30+D45</f>
        <v>514.15</v>
      </c>
      <c r="F45" s="29">
        <f>(B45*E45)/1000</f>
        <v>4.6273499999999999</v>
      </c>
      <c r="G45" s="29"/>
      <c r="H45" s="50"/>
      <c r="I45" s="50"/>
      <c r="J45" s="50"/>
      <c r="K45" s="50"/>
      <c r="L45" s="50"/>
    </row>
    <row r="46" spans="1:12">
      <c r="A46" s="14" t="s">
        <v>168</v>
      </c>
      <c r="B46" s="18">
        <v>0.7</v>
      </c>
      <c r="C46" s="18">
        <v>0.7</v>
      </c>
      <c r="D46" s="15">
        <v>17</v>
      </c>
      <c r="E46" s="15">
        <f>D46/100*30+D46</f>
        <v>22.1</v>
      </c>
      <c r="F46" s="29">
        <f>(B46*E46)/1000</f>
        <v>1.5470000000000001E-2</v>
      </c>
      <c r="G46" s="29"/>
      <c r="H46" s="50"/>
      <c r="I46" s="50"/>
      <c r="J46" s="50"/>
      <c r="K46" s="50"/>
      <c r="L46" s="50"/>
    </row>
    <row r="47" spans="1:12">
      <c r="A47" s="85" t="s">
        <v>143</v>
      </c>
      <c r="B47" s="308">
        <v>180</v>
      </c>
      <c r="C47" s="309"/>
      <c r="D47" s="51"/>
      <c r="E47" s="51"/>
      <c r="F47" s="52"/>
      <c r="G47" s="52">
        <v>10</v>
      </c>
      <c r="H47" s="54"/>
      <c r="I47" s="54"/>
      <c r="J47" s="54"/>
      <c r="K47" s="54"/>
      <c r="L47" s="54"/>
    </row>
    <row r="48" spans="1:12">
      <c r="A48" s="305" t="s">
        <v>237</v>
      </c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7"/>
    </row>
    <row r="49" spans="1:12">
      <c r="A49" s="87" t="s">
        <v>174</v>
      </c>
      <c r="B49" s="15">
        <v>101.5</v>
      </c>
      <c r="C49" s="15">
        <v>76.13</v>
      </c>
      <c r="D49" s="60">
        <v>184</v>
      </c>
      <c r="E49" s="15">
        <f t="shared" ref="E49:E54" si="2">D49/100*30+D49</f>
        <v>239.2</v>
      </c>
      <c r="F49" s="29">
        <f t="shared" ref="F49:F54" si="3">(B49*E49)/1000</f>
        <v>24.2788</v>
      </c>
      <c r="G49" s="29"/>
      <c r="H49" s="50"/>
      <c r="I49" s="50"/>
      <c r="J49" s="50"/>
      <c r="K49" s="50"/>
      <c r="L49" s="50"/>
    </row>
    <row r="50" spans="1:12">
      <c r="A50" s="87" t="s">
        <v>236</v>
      </c>
      <c r="B50" s="15">
        <v>3.8</v>
      </c>
      <c r="C50" s="15">
        <v>3.8</v>
      </c>
      <c r="D50" s="60">
        <v>58</v>
      </c>
      <c r="E50" s="15">
        <f t="shared" si="2"/>
        <v>75.400000000000006</v>
      </c>
      <c r="F50" s="29">
        <f t="shared" si="3"/>
        <v>0.28652</v>
      </c>
      <c r="G50" s="29"/>
      <c r="H50" s="50"/>
      <c r="I50" s="50"/>
      <c r="J50" s="50"/>
      <c r="K50" s="50"/>
      <c r="L50" s="50"/>
    </row>
    <row r="51" spans="1:12">
      <c r="A51" s="87" t="s">
        <v>150</v>
      </c>
      <c r="B51" s="15">
        <v>6.4</v>
      </c>
      <c r="C51" s="15">
        <v>6.4</v>
      </c>
      <c r="D51" s="60">
        <v>157</v>
      </c>
      <c r="E51" s="15">
        <f t="shared" si="2"/>
        <v>204.1</v>
      </c>
      <c r="F51" s="29">
        <f t="shared" si="3"/>
        <v>1.3062400000000001</v>
      </c>
      <c r="G51" s="29"/>
      <c r="H51" s="50"/>
      <c r="I51" s="50"/>
      <c r="J51" s="50"/>
      <c r="K51" s="50"/>
      <c r="L51" s="50"/>
    </row>
    <row r="52" spans="1:12">
      <c r="A52" s="87" t="s">
        <v>161</v>
      </c>
      <c r="B52" s="15">
        <v>17.399999999999999</v>
      </c>
      <c r="C52" s="15">
        <v>14.62</v>
      </c>
      <c r="D52" s="60">
        <v>62</v>
      </c>
      <c r="E52" s="15">
        <f t="shared" si="2"/>
        <v>80.599999999999994</v>
      </c>
      <c r="F52" s="29">
        <f t="shared" si="3"/>
        <v>1.4024399999999999</v>
      </c>
      <c r="G52" s="29"/>
      <c r="H52" s="50"/>
      <c r="I52" s="50"/>
      <c r="J52" s="50"/>
      <c r="K52" s="50"/>
      <c r="L52" s="50"/>
    </row>
    <row r="53" spans="1:12">
      <c r="A53" s="87" t="s">
        <v>193</v>
      </c>
      <c r="B53" s="15">
        <v>10.9</v>
      </c>
      <c r="C53" s="15">
        <v>10.9</v>
      </c>
      <c r="D53" s="60">
        <v>144</v>
      </c>
      <c r="E53" s="15">
        <f t="shared" si="2"/>
        <v>187.2</v>
      </c>
      <c r="F53" s="29">
        <f t="shared" si="3"/>
        <v>2.0404800000000001</v>
      </c>
      <c r="G53" s="29"/>
      <c r="H53" s="50"/>
      <c r="I53" s="50"/>
      <c r="J53" s="50"/>
      <c r="K53" s="50"/>
      <c r="L53" s="50"/>
    </row>
    <row r="54" spans="1:12">
      <c r="A54" s="87" t="s">
        <v>158</v>
      </c>
      <c r="B54" s="15">
        <v>0.3</v>
      </c>
      <c r="C54" s="15">
        <v>0.3</v>
      </c>
      <c r="D54" s="60">
        <v>17</v>
      </c>
      <c r="E54" s="15">
        <f t="shared" si="2"/>
        <v>22.1</v>
      </c>
      <c r="F54" s="29">
        <f t="shared" si="3"/>
        <v>6.6299999999999996E-3</v>
      </c>
      <c r="G54" s="29"/>
      <c r="H54" s="50"/>
      <c r="I54" s="50"/>
      <c r="J54" s="50"/>
      <c r="K54" s="50"/>
      <c r="L54" s="50"/>
    </row>
    <row r="55" spans="1:12" ht="15" customHeight="1">
      <c r="A55" s="85" t="s">
        <v>143</v>
      </c>
      <c r="B55" s="308">
        <v>90</v>
      </c>
      <c r="C55" s="309"/>
      <c r="D55" s="51"/>
      <c r="E55" s="51"/>
      <c r="F55" s="52"/>
      <c r="G55" s="40">
        <v>35</v>
      </c>
      <c r="H55" s="50"/>
      <c r="I55" s="50"/>
      <c r="J55" s="50"/>
      <c r="K55" s="50"/>
      <c r="L55" s="50"/>
    </row>
    <row r="56" spans="1:12">
      <c r="A56" s="310" t="s">
        <v>23</v>
      </c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2"/>
    </row>
    <row r="57" spans="1:12">
      <c r="A57" s="57" t="s">
        <v>176</v>
      </c>
      <c r="B57" s="25">
        <v>25</v>
      </c>
      <c r="C57" s="25">
        <v>25</v>
      </c>
      <c r="D57" s="15">
        <v>97</v>
      </c>
      <c r="E57" s="15">
        <f>D57/100*30+D57</f>
        <v>126.1</v>
      </c>
      <c r="F57" s="29">
        <f>(B57*E57)/1000</f>
        <v>3.1524999999999999</v>
      </c>
      <c r="G57" s="29"/>
      <c r="H57" s="50"/>
      <c r="I57" s="50"/>
      <c r="J57" s="50"/>
      <c r="K57" s="50"/>
      <c r="L57" s="50"/>
    </row>
    <row r="58" spans="1:12">
      <c r="A58" s="57" t="s">
        <v>147</v>
      </c>
      <c r="B58" s="25">
        <v>15</v>
      </c>
      <c r="C58" s="25">
        <v>15</v>
      </c>
      <c r="D58" s="15">
        <v>55</v>
      </c>
      <c r="E58" s="15">
        <f>D58/100*30+D58</f>
        <v>71.5</v>
      </c>
      <c r="F58" s="29">
        <f>(B58*E58)/1000</f>
        <v>1.0725</v>
      </c>
      <c r="G58" s="29"/>
      <c r="H58" s="50"/>
      <c r="I58" s="50"/>
      <c r="J58" s="50"/>
      <c r="K58" s="50"/>
      <c r="L58" s="50"/>
    </row>
    <row r="59" spans="1:12">
      <c r="A59" s="75" t="s">
        <v>143</v>
      </c>
      <c r="B59" s="313">
        <v>200</v>
      </c>
      <c r="C59" s="314"/>
      <c r="D59" s="15"/>
      <c r="E59" s="15"/>
      <c r="F59" s="29"/>
      <c r="G59" s="40">
        <v>5</v>
      </c>
      <c r="H59" s="50"/>
      <c r="I59" s="50"/>
      <c r="J59" s="50"/>
      <c r="K59" s="50"/>
      <c r="L59" s="50"/>
    </row>
    <row r="60" spans="1:12">
      <c r="A60" s="30" t="s">
        <v>163</v>
      </c>
      <c r="B60" s="59">
        <v>80</v>
      </c>
      <c r="C60" s="59">
        <v>80</v>
      </c>
      <c r="D60" s="302"/>
      <c r="E60" s="303"/>
      <c r="F60" s="303"/>
      <c r="G60" s="304"/>
      <c r="H60" s="50"/>
      <c r="I60" s="50"/>
      <c r="J60" s="50"/>
      <c r="K60" s="50"/>
      <c r="L60" s="61"/>
    </row>
    <row r="61" spans="1:12">
      <c r="A61" s="24" t="s">
        <v>163</v>
      </c>
      <c r="B61" s="25">
        <v>30</v>
      </c>
      <c r="C61" s="25">
        <v>30</v>
      </c>
      <c r="D61" s="15">
        <v>40</v>
      </c>
      <c r="E61" s="15">
        <f>D61/100*30+D61</f>
        <v>52</v>
      </c>
      <c r="F61" s="29">
        <v>1.5</v>
      </c>
      <c r="G61" s="29"/>
      <c r="H61" s="50"/>
      <c r="I61" s="50"/>
      <c r="J61" s="50"/>
      <c r="K61" s="50"/>
      <c r="L61" s="61"/>
    </row>
    <row r="62" spans="1:12">
      <c r="A62" s="30" t="s">
        <v>164</v>
      </c>
      <c r="B62" s="59">
        <v>30</v>
      </c>
      <c r="C62" s="59">
        <v>30</v>
      </c>
      <c r="D62" s="302"/>
      <c r="E62" s="303"/>
      <c r="F62" s="303"/>
      <c r="G62" s="304"/>
      <c r="H62" s="50"/>
      <c r="I62" s="50"/>
      <c r="J62" s="50"/>
      <c r="K62" s="50"/>
      <c r="L62" s="61"/>
    </row>
    <row r="63" spans="1:12">
      <c r="A63" s="30" t="s">
        <v>164</v>
      </c>
      <c r="B63" s="59">
        <v>30</v>
      </c>
      <c r="C63" s="59">
        <v>30</v>
      </c>
      <c r="D63" s="15">
        <v>44</v>
      </c>
      <c r="E63" s="15">
        <f>D63/100*30+D63</f>
        <v>57.2</v>
      </c>
      <c r="F63" s="29">
        <v>1.5</v>
      </c>
      <c r="G63" s="40"/>
      <c r="H63" s="50"/>
      <c r="I63" s="50"/>
      <c r="J63" s="50"/>
      <c r="K63" s="50"/>
      <c r="L63" s="61"/>
    </row>
    <row r="64" spans="1:12" ht="15" customHeight="1">
      <c r="A64" s="302" t="s">
        <v>133</v>
      </c>
      <c r="B64" s="303"/>
      <c r="C64" s="303"/>
      <c r="D64" s="304"/>
      <c r="E64" s="60"/>
      <c r="F64" s="29"/>
      <c r="G64" s="62">
        <f>G31+G42+G47+G55+G59+F61+F63</f>
        <v>78</v>
      </c>
      <c r="H64" s="50"/>
      <c r="I64" s="50"/>
      <c r="J64" s="50"/>
      <c r="K64" s="50"/>
      <c r="L64" s="50"/>
    </row>
    <row r="65" spans="1:7">
      <c r="A65" s="22"/>
      <c r="B65" s="22"/>
      <c r="C65" s="63"/>
      <c r="E65" s="64"/>
      <c r="F65" s="22"/>
      <c r="G65" s="22"/>
    </row>
    <row r="66" spans="1:7">
      <c r="A66" s="22"/>
      <c r="B66" s="22"/>
      <c r="C66" s="63"/>
    </row>
    <row r="67" spans="1:7">
      <c r="A67" s="22"/>
      <c r="B67" s="22"/>
      <c r="C67" s="63"/>
    </row>
    <row r="68" spans="1:7">
      <c r="A68" s="22"/>
      <c r="B68" s="22"/>
      <c r="C68" s="63"/>
    </row>
    <row r="69" spans="1:7">
      <c r="A69" s="22"/>
      <c r="B69" s="22"/>
      <c r="C69" s="63"/>
    </row>
    <row r="70" spans="1:7">
      <c r="A70" s="22"/>
      <c r="B70" s="22"/>
      <c r="C70" s="63"/>
    </row>
    <row r="71" spans="1:7">
      <c r="A71" s="22"/>
      <c r="B71" s="22"/>
      <c r="C71" s="63"/>
    </row>
    <row r="72" spans="1:7">
      <c r="A72" s="22"/>
      <c r="B72" s="22"/>
      <c r="C72" s="63"/>
    </row>
    <row r="73" spans="1:7">
      <c r="A73" s="22"/>
      <c r="B73" s="22"/>
      <c r="C73" s="63"/>
    </row>
    <row r="74" spans="1:7">
      <c r="A74" s="22"/>
      <c r="B74" s="22"/>
      <c r="C74" s="63"/>
    </row>
    <row r="75" spans="1:7">
      <c r="A75" s="22"/>
      <c r="B75" s="22"/>
      <c r="C75" s="63"/>
    </row>
    <row r="76" spans="1:7">
      <c r="A76" s="22"/>
      <c r="B76" s="22"/>
      <c r="C76" s="63"/>
    </row>
    <row r="77" spans="1:7">
      <c r="A77" s="22"/>
      <c r="B77" s="22"/>
      <c r="C77" s="63"/>
    </row>
    <row r="78" spans="1:7">
      <c r="A78" s="22"/>
      <c r="B78" s="22"/>
      <c r="C78" s="63"/>
    </row>
    <row r="79" spans="1:7">
      <c r="A79" s="22"/>
      <c r="B79" s="22"/>
      <c r="C79" s="63"/>
    </row>
    <row r="80" spans="1:7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</sheetData>
  <mergeCells count="35">
    <mergeCell ref="A64:D64"/>
    <mergeCell ref="B31:C31"/>
    <mergeCell ref="A32:L32"/>
    <mergeCell ref="A43:L43"/>
    <mergeCell ref="B47:C47"/>
    <mergeCell ref="A48:L48"/>
    <mergeCell ref="B42:C42"/>
    <mergeCell ref="B55:C55"/>
    <mergeCell ref="A56:L56"/>
    <mergeCell ref="B59:C59"/>
    <mergeCell ref="D60:G60"/>
    <mergeCell ref="D62:G62"/>
    <mergeCell ref="A28:L28"/>
    <mergeCell ref="A4:L4"/>
    <mergeCell ref="A5:L5"/>
    <mergeCell ref="C10:F10"/>
    <mergeCell ref="A11:L11"/>
    <mergeCell ref="A13:L13"/>
    <mergeCell ref="A17:L17"/>
    <mergeCell ref="A15:L15"/>
    <mergeCell ref="C21:F21"/>
    <mergeCell ref="A22:L22"/>
    <mergeCell ref="A24:L24"/>
    <mergeCell ref="A26:D26"/>
    <mergeCell ref="A27:L27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</mergeCells>
  <pageMargins left="0" right="0" top="0" bottom="0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topLeftCell="A34" zoomScaleSheetLayoutView="100" workbookViewId="0">
      <selection activeCell="A34" sqref="A1:XFD1048576"/>
    </sheetView>
  </sheetViews>
  <sheetFormatPr defaultRowHeight="16.5"/>
  <cols>
    <col min="1" max="1" width="31.28515625" style="131" customWidth="1"/>
    <col min="2" max="2" width="10" style="139" customWidth="1"/>
    <col min="3" max="3" width="9.140625" style="139"/>
    <col min="4" max="4" width="11" style="139" customWidth="1"/>
    <col min="5" max="5" width="10.5703125" style="139" customWidth="1"/>
    <col min="6" max="6" width="11.140625" style="139" customWidth="1"/>
    <col min="7" max="7" width="9.140625" style="139"/>
    <col min="8" max="8" width="36.28515625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0" ht="21" customHeight="1">
      <c r="A1" s="295" t="s">
        <v>110</v>
      </c>
      <c r="B1" s="295"/>
      <c r="C1" s="295"/>
      <c r="D1" s="295"/>
      <c r="E1" s="295"/>
      <c r="F1" s="295"/>
      <c r="G1" s="295"/>
      <c r="H1" s="295"/>
      <c r="I1" s="295"/>
    </row>
    <row r="2" spans="1:10" ht="25.5" customHeight="1">
      <c r="A2" s="126"/>
      <c r="B2" s="213"/>
      <c r="C2" s="300" t="s">
        <v>0</v>
      </c>
      <c r="D2" s="300"/>
      <c r="E2" s="300"/>
      <c r="F2" s="300"/>
      <c r="G2" s="300"/>
      <c r="H2" s="129"/>
      <c r="I2" s="129"/>
    </row>
    <row r="3" spans="1:10">
      <c r="A3" s="298" t="s">
        <v>1</v>
      </c>
      <c r="B3" s="297" t="s">
        <v>2</v>
      </c>
      <c r="C3" s="297" t="s">
        <v>3</v>
      </c>
      <c r="D3" s="298" t="s">
        <v>4</v>
      </c>
      <c r="E3" s="298" t="s">
        <v>5</v>
      </c>
      <c r="F3" s="299" t="s">
        <v>6</v>
      </c>
      <c r="G3" s="298" t="s">
        <v>7</v>
      </c>
      <c r="H3" s="299" t="s">
        <v>8</v>
      </c>
      <c r="I3" s="299" t="s">
        <v>9</v>
      </c>
    </row>
    <row r="4" spans="1:10">
      <c r="A4" s="298"/>
      <c r="B4" s="297"/>
      <c r="C4" s="297"/>
      <c r="D4" s="298"/>
      <c r="E4" s="298"/>
      <c r="F4" s="299"/>
      <c r="G4" s="298"/>
      <c r="H4" s="299"/>
      <c r="I4" s="299"/>
    </row>
    <row r="5" spans="1:10">
      <c r="A5" s="298"/>
      <c r="B5" s="201" t="s">
        <v>10</v>
      </c>
      <c r="C5" s="297"/>
      <c r="D5" s="199" t="s">
        <v>10</v>
      </c>
      <c r="E5" s="199" t="s">
        <v>10</v>
      </c>
      <c r="F5" s="204" t="s">
        <v>10</v>
      </c>
      <c r="G5" s="199" t="s">
        <v>11</v>
      </c>
      <c r="H5" s="299"/>
      <c r="I5" s="299"/>
    </row>
    <row r="6" spans="1:10" s="136" customFormat="1" ht="51.75" customHeight="1">
      <c r="A6" s="123" t="s">
        <v>112</v>
      </c>
      <c r="B6" s="124" t="s">
        <v>113</v>
      </c>
      <c r="C6" s="132">
        <f>C28</f>
        <v>16.23</v>
      </c>
      <c r="D6" s="124">
        <v>12.96</v>
      </c>
      <c r="E6" s="124">
        <v>12.48</v>
      </c>
      <c r="F6" s="124">
        <v>72.58</v>
      </c>
      <c r="G6" s="56">
        <v>454</v>
      </c>
      <c r="H6" s="250" t="s">
        <v>272</v>
      </c>
      <c r="I6" s="134">
        <v>448</v>
      </c>
      <c r="J6" s="135" t="s">
        <v>33</v>
      </c>
    </row>
    <row r="7" spans="1:10" s="139" customFormat="1" ht="24.75" customHeight="1">
      <c r="A7" s="137" t="s">
        <v>32</v>
      </c>
      <c r="B7" s="134">
        <v>20</v>
      </c>
      <c r="C7" s="132">
        <v>11.77</v>
      </c>
      <c r="D7" s="132">
        <v>5.12</v>
      </c>
      <c r="E7" s="132">
        <v>5.22</v>
      </c>
      <c r="F7" s="132">
        <v>0</v>
      </c>
      <c r="G7" s="132">
        <v>68.599999999999994</v>
      </c>
      <c r="H7" s="134" t="s">
        <v>12</v>
      </c>
      <c r="I7" s="134" t="s">
        <v>13</v>
      </c>
      <c r="J7" s="139" t="s">
        <v>34</v>
      </c>
    </row>
    <row r="8" spans="1:10" ht="23.25" customHeight="1">
      <c r="A8" s="140" t="s">
        <v>14</v>
      </c>
      <c r="B8" s="141">
        <v>10</v>
      </c>
      <c r="C8" s="132">
        <v>5.34</v>
      </c>
      <c r="D8" s="132">
        <v>0.1</v>
      </c>
      <c r="E8" s="132">
        <v>7.3</v>
      </c>
      <c r="F8" s="132">
        <v>0.1</v>
      </c>
      <c r="G8" s="132">
        <v>66.099999999999994</v>
      </c>
      <c r="H8" s="134" t="s">
        <v>12</v>
      </c>
      <c r="I8" s="134" t="s">
        <v>15</v>
      </c>
      <c r="J8" s="130" t="s">
        <v>34</v>
      </c>
    </row>
    <row r="9" spans="1:10" ht="23.25" customHeight="1">
      <c r="A9" s="142" t="s">
        <v>16</v>
      </c>
      <c r="B9" s="134">
        <v>60</v>
      </c>
      <c r="C9" s="132">
        <v>4.7</v>
      </c>
      <c r="D9" s="132">
        <v>2.8</v>
      </c>
      <c r="E9" s="132">
        <v>0.8</v>
      </c>
      <c r="F9" s="132">
        <v>20</v>
      </c>
      <c r="G9" s="132">
        <v>105.6</v>
      </c>
      <c r="H9" s="134" t="s">
        <v>17</v>
      </c>
      <c r="I9" s="134">
        <v>125</v>
      </c>
      <c r="J9" s="130" t="s">
        <v>35</v>
      </c>
    </row>
    <row r="10" spans="1:10" ht="22.5" customHeight="1">
      <c r="A10" s="123" t="s">
        <v>49</v>
      </c>
      <c r="B10" s="134">
        <v>200</v>
      </c>
      <c r="C10" s="132">
        <v>16.760000000000002</v>
      </c>
      <c r="D10" s="132">
        <v>4.5999999999999996</v>
      </c>
      <c r="E10" s="132">
        <v>4.4000000000000004</v>
      </c>
      <c r="F10" s="132">
        <v>12.5</v>
      </c>
      <c r="G10" s="132">
        <v>107.2</v>
      </c>
      <c r="H10" s="134" t="s">
        <v>12</v>
      </c>
      <c r="I10" s="134" t="s">
        <v>50</v>
      </c>
      <c r="J10" s="130" t="s">
        <v>33</v>
      </c>
    </row>
    <row r="11" spans="1:10" s="194" customFormat="1" ht="21" customHeight="1">
      <c r="A11" s="142" t="s">
        <v>65</v>
      </c>
      <c r="B11" s="134">
        <v>200</v>
      </c>
      <c r="C11" s="132">
        <v>18.23</v>
      </c>
      <c r="D11" s="132">
        <v>0.8</v>
      </c>
      <c r="E11" s="132">
        <v>0</v>
      </c>
      <c r="F11" s="132">
        <v>28</v>
      </c>
      <c r="G11" s="132">
        <v>108</v>
      </c>
      <c r="H11" s="134" t="s">
        <v>66</v>
      </c>
      <c r="I11" s="134">
        <v>389</v>
      </c>
      <c r="J11" s="195"/>
    </row>
    <row r="12" spans="1:10" ht="18" customHeight="1">
      <c r="A12" s="150" t="s">
        <v>18</v>
      </c>
      <c r="B12" s="211"/>
      <c r="C12" s="211">
        <f>SUM(C6:C11)-0.01</f>
        <v>73.02000000000001</v>
      </c>
      <c r="D12" s="211">
        <f>SUM(D6:D10)</f>
        <v>25.580000000000005</v>
      </c>
      <c r="E12" s="211">
        <f>SUM(E6:E10)</f>
        <v>30.200000000000003</v>
      </c>
      <c r="F12" s="211">
        <f>SUM(F6:F10)</f>
        <v>105.17999999999999</v>
      </c>
      <c r="G12" s="211">
        <f>SUM(G6:G10)</f>
        <v>801.50000000000011</v>
      </c>
      <c r="H12" s="199"/>
      <c r="I12" s="152"/>
      <c r="J12" s="130" t="s">
        <v>35</v>
      </c>
    </row>
    <row r="13" spans="1:10" ht="21" customHeight="1">
      <c r="A13" s="331" t="s">
        <v>19</v>
      </c>
      <c r="B13" s="331"/>
      <c r="C13" s="331"/>
      <c r="D13" s="331"/>
      <c r="E13" s="331"/>
      <c r="F13" s="331"/>
      <c r="G13" s="331"/>
      <c r="H13" s="331"/>
      <c r="I13" s="331"/>
    </row>
    <row r="14" spans="1:10" s="153" customFormat="1" ht="42" customHeight="1">
      <c r="A14" s="123" t="s">
        <v>51</v>
      </c>
      <c r="B14" s="134">
        <v>60</v>
      </c>
      <c r="C14" s="132">
        <v>5</v>
      </c>
      <c r="D14" s="132">
        <v>0.6</v>
      </c>
      <c r="E14" s="132">
        <v>3.1</v>
      </c>
      <c r="F14" s="132">
        <v>1.8</v>
      </c>
      <c r="G14" s="132">
        <v>37.6</v>
      </c>
      <c r="H14" s="134" t="s">
        <v>12</v>
      </c>
      <c r="I14" s="134" t="s">
        <v>22</v>
      </c>
      <c r="J14" s="139" t="s">
        <v>35</v>
      </c>
    </row>
    <row r="15" spans="1:10" ht="33" customHeight="1">
      <c r="A15" s="170" t="s">
        <v>70</v>
      </c>
      <c r="B15" s="134">
        <v>250</v>
      </c>
      <c r="C15" s="132">
        <v>15</v>
      </c>
      <c r="D15" s="132">
        <v>4.57</v>
      </c>
      <c r="E15" s="132">
        <v>3.94</v>
      </c>
      <c r="F15" s="132">
        <v>18.12</v>
      </c>
      <c r="G15" s="132">
        <v>126.2</v>
      </c>
      <c r="H15" s="215" t="s">
        <v>71</v>
      </c>
      <c r="I15" s="134">
        <v>208</v>
      </c>
    </row>
    <row r="16" spans="1:10" s="136" customFormat="1" ht="27" customHeight="1">
      <c r="A16" s="137" t="s">
        <v>90</v>
      </c>
      <c r="B16" s="141">
        <v>220</v>
      </c>
      <c r="C16" s="132">
        <v>45</v>
      </c>
      <c r="D16" s="132">
        <v>12.7</v>
      </c>
      <c r="E16" s="132">
        <v>11.7</v>
      </c>
      <c r="F16" s="132">
        <v>41.9</v>
      </c>
      <c r="G16" s="132">
        <v>299</v>
      </c>
      <c r="H16" s="241" t="s">
        <v>267</v>
      </c>
      <c r="I16" s="134">
        <v>291</v>
      </c>
      <c r="J16" s="135" t="s">
        <v>35</v>
      </c>
    </row>
    <row r="17" spans="1:10" ht="33" customHeight="1">
      <c r="A17" s="142" t="s">
        <v>23</v>
      </c>
      <c r="B17" s="134">
        <v>200</v>
      </c>
      <c r="C17" s="132">
        <v>5</v>
      </c>
      <c r="D17" s="132">
        <v>0.6</v>
      </c>
      <c r="E17" s="132">
        <v>0</v>
      </c>
      <c r="F17" s="132">
        <v>22.8</v>
      </c>
      <c r="G17" s="132">
        <v>93.2</v>
      </c>
      <c r="H17" s="134" t="s">
        <v>12</v>
      </c>
      <c r="I17" s="134" t="s">
        <v>24</v>
      </c>
      <c r="J17" s="130" t="s">
        <v>35</v>
      </c>
    </row>
    <row r="18" spans="1:10" ht="31.5" customHeight="1">
      <c r="A18" s="143" t="s">
        <v>25</v>
      </c>
      <c r="B18" s="134">
        <v>80</v>
      </c>
      <c r="C18" s="132">
        <v>1.5</v>
      </c>
      <c r="D18" s="132">
        <v>6.5</v>
      </c>
      <c r="E18" s="132">
        <v>0.8</v>
      </c>
      <c r="F18" s="132">
        <v>33.799999999999997</v>
      </c>
      <c r="G18" s="132">
        <v>177.6</v>
      </c>
      <c r="H18" s="215" t="s">
        <v>26</v>
      </c>
      <c r="I18" s="134">
        <v>13003</v>
      </c>
      <c r="J18" s="130" t="s">
        <v>35</v>
      </c>
    </row>
    <row r="19" spans="1:10" ht="36" customHeight="1">
      <c r="A19" s="161" t="s">
        <v>41</v>
      </c>
      <c r="B19" s="134">
        <v>30</v>
      </c>
      <c r="C19" s="132">
        <v>1.5</v>
      </c>
      <c r="D19" s="132">
        <v>2.4</v>
      </c>
      <c r="E19" s="132">
        <v>0.3</v>
      </c>
      <c r="F19" s="132">
        <v>14.6</v>
      </c>
      <c r="G19" s="132">
        <v>72.599999999999994</v>
      </c>
      <c r="H19" s="215" t="s">
        <v>26</v>
      </c>
      <c r="I19" s="134">
        <v>13002</v>
      </c>
      <c r="J19" s="130" t="s">
        <v>35</v>
      </c>
    </row>
    <row r="20" spans="1:10" ht="19.5" customHeight="1">
      <c r="A20" s="162" t="s">
        <v>27</v>
      </c>
      <c r="B20" s="207"/>
      <c r="C20" s="179">
        <f>SUM(C14:C19)</f>
        <v>73</v>
      </c>
      <c r="D20" s="179">
        <f>SUM(D14:D19)</f>
        <v>27.369999999999997</v>
      </c>
      <c r="E20" s="179">
        <f>SUM(E14:E19)</f>
        <v>19.84</v>
      </c>
      <c r="F20" s="179">
        <f>SUM(F14:F19)</f>
        <v>133.02000000000001</v>
      </c>
      <c r="G20" s="179">
        <f>SUM(G14:G19)</f>
        <v>806.2</v>
      </c>
      <c r="H20" s="206"/>
      <c r="I20" s="165"/>
    </row>
    <row r="21" spans="1:10" ht="20.25" customHeight="1">
      <c r="A21" s="166" t="s">
        <v>42</v>
      </c>
      <c r="B21" s="56"/>
      <c r="C21" s="174">
        <f>C12+C20</f>
        <v>146.02000000000001</v>
      </c>
      <c r="D21" s="174">
        <f>D12+D20</f>
        <v>52.95</v>
      </c>
      <c r="E21" s="174">
        <f>E12+E20</f>
        <v>50.040000000000006</v>
      </c>
      <c r="F21" s="174">
        <f>F12+F20</f>
        <v>238.2</v>
      </c>
      <c r="G21" s="174">
        <f>G12+G20</f>
        <v>1607.7000000000003</v>
      </c>
      <c r="H21" s="56"/>
      <c r="I21" s="167"/>
      <c r="J21" s="169"/>
    </row>
    <row r="22" spans="1:10">
      <c r="A22" s="126"/>
      <c r="B22" s="212"/>
      <c r="C22" s="129"/>
      <c r="D22" s="129"/>
      <c r="E22" s="129"/>
      <c r="F22" s="129"/>
      <c r="G22" s="129"/>
      <c r="H22" s="129"/>
      <c r="I22" s="129"/>
    </row>
    <row r="23" spans="1:10">
      <c r="A23" s="335" t="s">
        <v>111</v>
      </c>
      <c r="B23" s="335"/>
      <c r="C23" s="335"/>
      <c r="D23" s="335"/>
      <c r="E23" s="335"/>
      <c r="F23" s="335"/>
      <c r="G23" s="335"/>
      <c r="H23" s="335"/>
      <c r="I23" s="335"/>
    </row>
    <row r="24" spans="1:10">
      <c r="A24" s="126"/>
      <c r="B24" s="213"/>
      <c r="C24" s="300" t="s">
        <v>0</v>
      </c>
      <c r="D24" s="300"/>
      <c r="E24" s="300"/>
      <c r="F24" s="300"/>
      <c r="G24" s="300"/>
      <c r="H24" s="129"/>
      <c r="I24" s="129"/>
    </row>
    <row r="25" spans="1:10">
      <c r="A25" s="298" t="s">
        <v>1</v>
      </c>
      <c r="B25" s="297" t="s">
        <v>2</v>
      </c>
      <c r="C25" s="297" t="s">
        <v>3</v>
      </c>
      <c r="D25" s="298" t="s">
        <v>4</v>
      </c>
      <c r="E25" s="298" t="s">
        <v>5</v>
      </c>
      <c r="F25" s="299" t="s">
        <v>6</v>
      </c>
      <c r="G25" s="298" t="s">
        <v>7</v>
      </c>
      <c r="H25" s="299" t="s">
        <v>8</v>
      </c>
      <c r="I25" s="299" t="s">
        <v>9</v>
      </c>
    </row>
    <row r="26" spans="1:10">
      <c r="A26" s="298"/>
      <c r="B26" s="297"/>
      <c r="C26" s="297"/>
      <c r="D26" s="298"/>
      <c r="E26" s="298"/>
      <c r="F26" s="299"/>
      <c r="G26" s="298"/>
      <c r="H26" s="299"/>
      <c r="I26" s="299"/>
    </row>
    <row r="27" spans="1:10">
      <c r="A27" s="298"/>
      <c r="B27" s="201" t="s">
        <v>10</v>
      </c>
      <c r="C27" s="297"/>
      <c r="D27" s="199" t="s">
        <v>10</v>
      </c>
      <c r="E27" s="199" t="s">
        <v>10</v>
      </c>
      <c r="F27" s="204" t="s">
        <v>10</v>
      </c>
      <c r="G27" s="199" t="s">
        <v>11</v>
      </c>
      <c r="H27" s="299"/>
      <c r="I27" s="299"/>
    </row>
    <row r="28" spans="1:10" ht="49.5" customHeight="1">
      <c r="A28" s="123" t="s">
        <v>112</v>
      </c>
      <c r="B28" s="124" t="s">
        <v>81</v>
      </c>
      <c r="C28" s="132">
        <v>16.23</v>
      </c>
      <c r="D28" s="124">
        <v>13.9</v>
      </c>
      <c r="E28" s="124">
        <v>13</v>
      </c>
      <c r="F28" s="124">
        <v>74</v>
      </c>
      <c r="G28" s="56">
        <v>470</v>
      </c>
      <c r="H28" s="250" t="s">
        <v>272</v>
      </c>
      <c r="I28" s="134">
        <v>448</v>
      </c>
      <c r="J28" s="135" t="s">
        <v>33</v>
      </c>
    </row>
    <row r="29" spans="1:10" s="139" customFormat="1" ht="24.75" customHeight="1">
      <c r="A29" s="137" t="s">
        <v>32</v>
      </c>
      <c r="B29" s="134">
        <v>20</v>
      </c>
      <c r="C29" s="132">
        <v>11.77</v>
      </c>
      <c r="D29" s="132">
        <v>5.12</v>
      </c>
      <c r="E29" s="132">
        <v>5.22</v>
      </c>
      <c r="F29" s="132">
        <v>0</v>
      </c>
      <c r="G29" s="132">
        <v>68.599999999999994</v>
      </c>
      <c r="H29" s="134" t="s">
        <v>12</v>
      </c>
      <c r="I29" s="134" t="s">
        <v>13</v>
      </c>
      <c r="J29" s="139" t="s">
        <v>34</v>
      </c>
    </row>
    <row r="30" spans="1:10" ht="23.25" customHeight="1">
      <c r="A30" s="140" t="s">
        <v>14</v>
      </c>
      <c r="B30" s="141">
        <v>10</v>
      </c>
      <c r="C30" s="132">
        <v>5.34</v>
      </c>
      <c r="D30" s="132">
        <v>0.1</v>
      </c>
      <c r="E30" s="132">
        <v>7.3</v>
      </c>
      <c r="F30" s="132">
        <v>0.1</v>
      </c>
      <c r="G30" s="132">
        <v>66.099999999999994</v>
      </c>
      <c r="H30" s="134" t="s">
        <v>12</v>
      </c>
      <c r="I30" s="134" t="s">
        <v>15</v>
      </c>
      <c r="J30" s="130" t="s">
        <v>34</v>
      </c>
    </row>
    <row r="31" spans="1:10" ht="23.25" customHeight="1" thickBot="1">
      <c r="A31" s="142" t="s">
        <v>16</v>
      </c>
      <c r="B31" s="134">
        <v>60</v>
      </c>
      <c r="C31" s="132">
        <v>4.7</v>
      </c>
      <c r="D31" s="132">
        <v>2.8</v>
      </c>
      <c r="E31" s="132">
        <v>0.8</v>
      </c>
      <c r="F31" s="132">
        <v>20</v>
      </c>
      <c r="G31" s="132">
        <v>105.6</v>
      </c>
      <c r="H31" s="134" t="s">
        <v>17</v>
      </c>
      <c r="I31" s="134">
        <v>125</v>
      </c>
      <c r="J31" s="130" t="s">
        <v>35</v>
      </c>
    </row>
    <row r="32" spans="1:10" ht="22.5" customHeight="1" thickBot="1">
      <c r="A32" s="154" t="s">
        <v>49</v>
      </c>
      <c r="B32" s="134">
        <v>200</v>
      </c>
      <c r="C32" s="132">
        <v>16.760000000000002</v>
      </c>
      <c r="D32" s="132">
        <v>4.5999999999999996</v>
      </c>
      <c r="E32" s="132">
        <v>4.4000000000000004</v>
      </c>
      <c r="F32" s="132">
        <v>12.5</v>
      </c>
      <c r="G32" s="132">
        <v>107.2</v>
      </c>
      <c r="H32" s="134" t="s">
        <v>12</v>
      </c>
      <c r="I32" s="134" t="s">
        <v>50</v>
      </c>
      <c r="J32" s="130" t="s">
        <v>33</v>
      </c>
    </row>
    <row r="33" spans="1:10" s="194" customFormat="1" ht="21" customHeight="1">
      <c r="A33" s="142" t="s">
        <v>65</v>
      </c>
      <c r="B33" s="134">
        <v>200</v>
      </c>
      <c r="C33" s="132">
        <v>18.23</v>
      </c>
      <c r="D33" s="132">
        <v>0.8</v>
      </c>
      <c r="E33" s="132">
        <v>0</v>
      </c>
      <c r="F33" s="132">
        <v>28</v>
      </c>
      <c r="G33" s="132">
        <v>108</v>
      </c>
      <c r="H33" s="134" t="s">
        <v>66</v>
      </c>
      <c r="I33" s="134">
        <v>389</v>
      </c>
      <c r="J33" s="195"/>
    </row>
    <row r="34" spans="1:10" ht="21.75" customHeight="1">
      <c r="A34" s="150" t="s">
        <v>18</v>
      </c>
      <c r="B34" s="211"/>
      <c r="C34" s="211">
        <f>SUM(C28:C33)-0.01</f>
        <v>73.02000000000001</v>
      </c>
      <c r="D34" s="211">
        <f>SUM(D28:D32)</f>
        <v>26.520000000000003</v>
      </c>
      <c r="E34" s="211">
        <f>SUM(E28:E32)</f>
        <v>30.72</v>
      </c>
      <c r="F34" s="211">
        <f>SUM(F28:F32)</f>
        <v>106.6</v>
      </c>
      <c r="G34" s="211">
        <f>SUM(G28:G32)</f>
        <v>817.50000000000011</v>
      </c>
      <c r="H34" s="199"/>
      <c r="I34" s="152"/>
      <c r="J34" s="130" t="s">
        <v>35</v>
      </c>
    </row>
    <row r="35" spans="1:10" ht="22.5" customHeight="1">
      <c r="A35" s="331" t="s">
        <v>19</v>
      </c>
      <c r="B35" s="331"/>
      <c r="C35" s="331"/>
      <c r="D35" s="331"/>
      <c r="E35" s="331"/>
      <c r="F35" s="331"/>
      <c r="G35" s="331"/>
      <c r="H35" s="331"/>
      <c r="I35" s="331"/>
    </row>
    <row r="36" spans="1:10" ht="49.5">
      <c r="A36" s="123" t="s">
        <v>51</v>
      </c>
      <c r="B36" s="134">
        <v>100</v>
      </c>
      <c r="C36" s="132">
        <v>5</v>
      </c>
      <c r="D36" s="132">
        <v>0.99</v>
      </c>
      <c r="E36" s="132">
        <v>5.15</v>
      </c>
      <c r="F36" s="132">
        <v>3</v>
      </c>
      <c r="G36" s="132">
        <v>62.42</v>
      </c>
      <c r="H36" s="134" t="s">
        <v>12</v>
      </c>
      <c r="I36" s="134" t="s">
        <v>22</v>
      </c>
      <c r="J36" s="139" t="s">
        <v>35</v>
      </c>
    </row>
    <row r="37" spans="1:10" ht="28.5" customHeight="1">
      <c r="A37" s="143" t="s">
        <v>70</v>
      </c>
      <c r="B37" s="134">
        <v>300</v>
      </c>
      <c r="C37" s="132">
        <v>15</v>
      </c>
      <c r="D37" s="132">
        <v>6.86</v>
      </c>
      <c r="E37" s="132">
        <v>5.91</v>
      </c>
      <c r="F37" s="132">
        <v>27.18</v>
      </c>
      <c r="G37" s="132">
        <v>189.3</v>
      </c>
      <c r="H37" s="134" t="s">
        <v>72</v>
      </c>
      <c r="I37" s="134">
        <v>133</v>
      </c>
      <c r="J37" s="130" t="s">
        <v>35</v>
      </c>
    </row>
    <row r="38" spans="1:10" s="136" customFormat="1" ht="27" customHeight="1">
      <c r="A38" s="137" t="s">
        <v>90</v>
      </c>
      <c r="B38" s="141">
        <v>220</v>
      </c>
      <c r="C38" s="132">
        <v>45</v>
      </c>
      <c r="D38" s="132">
        <v>12.7</v>
      </c>
      <c r="E38" s="132">
        <v>11.7</v>
      </c>
      <c r="F38" s="132">
        <v>41.9</v>
      </c>
      <c r="G38" s="132">
        <v>299</v>
      </c>
      <c r="H38" s="241" t="s">
        <v>267</v>
      </c>
      <c r="I38" s="134">
        <v>291</v>
      </c>
      <c r="J38" s="135" t="s">
        <v>35</v>
      </c>
    </row>
    <row r="39" spans="1:10" ht="21.75" customHeight="1">
      <c r="A39" s="142" t="s">
        <v>23</v>
      </c>
      <c r="B39" s="134">
        <v>200</v>
      </c>
      <c r="C39" s="132">
        <v>5</v>
      </c>
      <c r="D39" s="132">
        <v>0.6</v>
      </c>
      <c r="E39" s="132">
        <v>0</v>
      </c>
      <c r="F39" s="132">
        <v>22.8</v>
      </c>
      <c r="G39" s="132">
        <v>93.2</v>
      </c>
      <c r="H39" s="134" t="s">
        <v>12</v>
      </c>
      <c r="I39" s="134" t="s">
        <v>24</v>
      </c>
      <c r="J39" s="130" t="s">
        <v>35</v>
      </c>
    </row>
    <row r="40" spans="1:10" ht="31.5" customHeight="1">
      <c r="A40" s="143" t="s">
        <v>25</v>
      </c>
      <c r="B40" s="134">
        <v>80</v>
      </c>
      <c r="C40" s="132">
        <v>1.5</v>
      </c>
      <c r="D40" s="132">
        <v>6.5</v>
      </c>
      <c r="E40" s="132">
        <v>0.8</v>
      </c>
      <c r="F40" s="132">
        <v>33.799999999999997</v>
      </c>
      <c r="G40" s="132">
        <v>177.6</v>
      </c>
      <c r="H40" s="215" t="s">
        <v>26</v>
      </c>
      <c r="I40" s="134">
        <v>13003</v>
      </c>
      <c r="J40" s="130" t="s">
        <v>35</v>
      </c>
    </row>
    <row r="41" spans="1:10" ht="29.25" customHeight="1">
      <c r="A41" s="161" t="s">
        <v>41</v>
      </c>
      <c r="B41" s="134">
        <v>30</v>
      </c>
      <c r="C41" s="132">
        <v>1.5</v>
      </c>
      <c r="D41" s="132">
        <v>2.4</v>
      </c>
      <c r="E41" s="132">
        <v>0.3</v>
      </c>
      <c r="F41" s="132">
        <v>14.6</v>
      </c>
      <c r="G41" s="132">
        <v>72.599999999999994</v>
      </c>
      <c r="H41" s="215" t="s">
        <v>26</v>
      </c>
      <c r="I41" s="134">
        <v>13002</v>
      </c>
      <c r="J41" s="130" t="s">
        <v>35</v>
      </c>
    </row>
    <row r="42" spans="1:10" ht="21.75" customHeight="1">
      <c r="A42" s="150" t="s">
        <v>27</v>
      </c>
      <c r="B42" s="201"/>
      <c r="C42" s="211">
        <f>SUM(C36:C41)</f>
        <v>73</v>
      </c>
      <c r="D42" s="211">
        <f>SUM(D36:D41)</f>
        <v>30.05</v>
      </c>
      <c r="E42" s="211">
        <f>SUM(E36:E41)</f>
        <v>23.86</v>
      </c>
      <c r="F42" s="211">
        <f>SUM(F36:F41)</f>
        <v>143.28</v>
      </c>
      <c r="G42" s="211">
        <f>SUM(G36:G41)</f>
        <v>894.12000000000012</v>
      </c>
      <c r="H42" s="199"/>
      <c r="I42" s="199"/>
    </row>
    <row r="43" spans="1:10" ht="21.75" customHeight="1">
      <c r="A43" s="166" t="s">
        <v>42</v>
      </c>
      <c r="B43" s="56"/>
      <c r="C43" s="174">
        <f>C34+C42</f>
        <v>146.02000000000001</v>
      </c>
      <c r="D43" s="174">
        <f>D34+D42</f>
        <v>56.570000000000007</v>
      </c>
      <c r="E43" s="174">
        <f>E34+E42</f>
        <v>54.58</v>
      </c>
      <c r="F43" s="174">
        <f>F34+F42</f>
        <v>249.88</v>
      </c>
      <c r="G43" s="174">
        <f>G34+G42</f>
        <v>1711.6200000000003</v>
      </c>
      <c r="H43" s="56"/>
      <c r="I43" s="167"/>
      <c r="J43" s="169"/>
    </row>
  </sheetData>
  <mergeCells count="24">
    <mergeCell ref="A1:I1"/>
    <mergeCell ref="C2:G2"/>
    <mergeCell ref="A3:A5"/>
    <mergeCell ref="B3:B4"/>
    <mergeCell ref="C3:C5"/>
    <mergeCell ref="D3:D4"/>
    <mergeCell ref="E3:E4"/>
    <mergeCell ref="F3:F4"/>
    <mergeCell ref="G3:G4"/>
    <mergeCell ref="H3:H5"/>
    <mergeCell ref="G25:G26"/>
    <mergeCell ref="H25:H27"/>
    <mergeCell ref="I25:I27"/>
    <mergeCell ref="A35:I35"/>
    <mergeCell ref="I3:I5"/>
    <mergeCell ref="A13:I13"/>
    <mergeCell ref="A23:I23"/>
    <mergeCell ref="C24:G24"/>
    <mergeCell ref="A25:A27"/>
    <mergeCell ref="B25:B26"/>
    <mergeCell ref="C25:C27"/>
    <mergeCell ref="D25:D26"/>
    <mergeCell ref="E25:E26"/>
    <mergeCell ref="F25:F26"/>
  </mergeCells>
  <pageMargins left="0.19685039370078741" right="0.19685039370078741" top="0.74803149606299213" bottom="0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7837"/>
  <sheetViews>
    <sheetView view="pageBreakPreview" topLeftCell="A25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6" width="9.5703125" style="64" customWidth="1"/>
    <col min="7" max="7" width="10.140625" style="64" customWidth="1"/>
    <col min="8" max="8" width="10" style="22" customWidth="1"/>
    <col min="9" max="9" width="10.28515625" style="22" customWidth="1"/>
    <col min="10" max="10" width="9.5703125" style="22" customWidth="1"/>
    <col min="11" max="11" width="10.140625" style="22" customWidth="1"/>
    <col min="12" max="16384" width="9.140625" style="22"/>
  </cols>
  <sheetData>
    <row r="1" spans="1:12" ht="42" customHeight="1">
      <c r="A1" s="322" t="s">
        <v>258</v>
      </c>
      <c r="B1" s="322"/>
      <c r="C1" s="322"/>
      <c r="D1" s="322"/>
      <c r="E1" s="322"/>
      <c r="F1" s="322"/>
      <c r="G1" s="322"/>
      <c r="H1" s="322"/>
      <c r="I1" s="322"/>
      <c r="J1" s="322" t="s">
        <v>128</v>
      </c>
      <c r="K1" s="322"/>
      <c r="L1" s="322"/>
    </row>
    <row r="2" spans="1:12" ht="19.5" customHeight="1">
      <c r="A2" s="323" t="s">
        <v>1</v>
      </c>
      <c r="B2" s="323" t="s">
        <v>129</v>
      </c>
      <c r="C2" s="323" t="s">
        <v>130</v>
      </c>
      <c r="D2" s="324" t="s">
        <v>131</v>
      </c>
      <c r="E2" s="324" t="s">
        <v>132</v>
      </c>
      <c r="F2" s="325" t="s">
        <v>133</v>
      </c>
      <c r="G2" s="325" t="s">
        <v>134</v>
      </c>
      <c r="H2" s="326" t="s">
        <v>135</v>
      </c>
      <c r="I2" s="326"/>
      <c r="J2" s="326"/>
      <c r="K2" s="326"/>
      <c r="L2" s="326"/>
    </row>
    <row r="3" spans="1:12" ht="13.5" customHeight="1">
      <c r="A3" s="323"/>
      <c r="B3" s="323"/>
      <c r="C3" s="323"/>
      <c r="D3" s="324"/>
      <c r="E3" s="324"/>
      <c r="F3" s="325"/>
      <c r="G3" s="325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21" t="s">
        <v>259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</row>
    <row r="5" spans="1:12" ht="13.5" customHeight="1">
      <c r="A5" s="310" t="s">
        <v>112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2"/>
    </row>
    <row r="6" spans="1:12" ht="15.75" customHeight="1">
      <c r="A6" s="24" t="s">
        <v>229</v>
      </c>
      <c r="B6" s="25">
        <v>0.2</v>
      </c>
      <c r="C6" s="26">
        <v>0.2</v>
      </c>
      <c r="D6" s="27">
        <v>320</v>
      </c>
      <c r="E6" s="27">
        <f>D6/100*30+D6</f>
        <v>416</v>
      </c>
      <c r="F6" s="28">
        <f t="shared" ref="F6:F13" si="0">(B6*E6)/1000</f>
        <v>8.3199999999999996E-2</v>
      </c>
      <c r="G6" s="29"/>
      <c r="H6" s="15"/>
      <c r="I6" s="15"/>
      <c r="J6" s="15"/>
      <c r="K6" s="15"/>
      <c r="L6" s="15"/>
    </row>
    <row r="7" spans="1:12" ht="15" customHeight="1">
      <c r="A7" s="24" t="s">
        <v>140</v>
      </c>
      <c r="B7" s="25">
        <v>70</v>
      </c>
      <c r="C7" s="26">
        <v>70</v>
      </c>
      <c r="D7" s="27">
        <v>62</v>
      </c>
      <c r="E7" s="27">
        <f>D7/100*31.8+D7</f>
        <v>81.716000000000008</v>
      </c>
      <c r="F7" s="28">
        <f t="shared" si="0"/>
        <v>5.7201200000000005</v>
      </c>
      <c r="G7" s="29"/>
      <c r="H7" s="15"/>
      <c r="I7" s="15"/>
      <c r="J7" s="15"/>
      <c r="K7" s="15"/>
      <c r="L7" s="15"/>
    </row>
    <row r="8" spans="1:12" ht="12.75" customHeight="1">
      <c r="A8" s="24" t="s">
        <v>230</v>
      </c>
      <c r="B8" s="25">
        <v>75</v>
      </c>
      <c r="C8" s="26">
        <v>75</v>
      </c>
      <c r="D8" s="27">
        <v>37</v>
      </c>
      <c r="E8" s="27">
        <f t="shared" ref="E8:E13" si="1">D8/100*30+D8</f>
        <v>48.1</v>
      </c>
      <c r="F8" s="28">
        <f t="shared" si="0"/>
        <v>3.6074999999999999</v>
      </c>
      <c r="G8" s="29"/>
      <c r="H8" s="15"/>
      <c r="I8" s="15"/>
      <c r="J8" s="15"/>
      <c r="K8" s="15"/>
      <c r="L8" s="15"/>
    </row>
    <row r="9" spans="1:12" ht="12.75" customHeight="1">
      <c r="A9" s="24" t="s">
        <v>231</v>
      </c>
      <c r="B9" s="25">
        <v>7</v>
      </c>
      <c r="C9" s="26">
        <v>7</v>
      </c>
      <c r="D9" s="27">
        <v>55</v>
      </c>
      <c r="E9" s="27">
        <f t="shared" si="1"/>
        <v>71.5</v>
      </c>
      <c r="F9" s="28">
        <f t="shared" si="0"/>
        <v>0.50049999999999994</v>
      </c>
      <c r="G9" s="29"/>
      <c r="H9" s="15"/>
      <c r="I9" s="15"/>
      <c r="J9" s="15"/>
      <c r="K9" s="15"/>
      <c r="L9" s="15"/>
    </row>
    <row r="10" spans="1:12" ht="12.75" customHeight="1">
      <c r="A10" s="24" t="s">
        <v>158</v>
      </c>
      <c r="B10" s="25">
        <v>1</v>
      </c>
      <c r="C10" s="26">
        <v>1</v>
      </c>
      <c r="D10" s="27">
        <v>17</v>
      </c>
      <c r="E10" s="27">
        <f t="shared" si="1"/>
        <v>22.1</v>
      </c>
      <c r="F10" s="28">
        <f t="shared" si="0"/>
        <v>2.2100000000000002E-2</v>
      </c>
      <c r="G10" s="29"/>
      <c r="H10" s="15"/>
      <c r="I10" s="15"/>
      <c r="J10" s="15"/>
      <c r="K10" s="15"/>
      <c r="L10" s="15"/>
    </row>
    <row r="11" spans="1:12" ht="12.75" customHeight="1">
      <c r="A11" s="24" t="s">
        <v>198</v>
      </c>
      <c r="B11" s="25">
        <v>6</v>
      </c>
      <c r="C11" s="26">
        <v>6</v>
      </c>
      <c r="D11" s="27">
        <v>185</v>
      </c>
      <c r="E11" s="27">
        <f t="shared" si="1"/>
        <v>240.5</v>
      </c>
      <c r="F11" s="28">
        <f t="shared" si="0"/>
        <v>1.4430000000000001</v>
      </c>
      <c r="G11" s="29"/>
      <c r="H11" s="15"/>
      <c r="I11" s="15"/>
      <c r="J11" s="15"/>
      <c r="K11" s="15"/>
      <c r="L11" s="15"/>
    </row>
    <row r="12" spans="1:12" ht="12.75" customHeight="1">
      <c r="A12" s="24" t="s">
        <v>232</v>
      </c>
      <c r="B12" s="25">
        <v>20</v>
      </c>
      <c r="C12" s="26">
        <v>20</v>
      </c>
      <c r="D12" s="27">
        <v>124</v>
      </c>
      <c r="E12" s="27">
        <f t="shared" si="1"/>
        <v>161.19999999999999</v>
      </c>
      <c r="F12" s="28">
        <f t="shared" si="0"/>
        <v>3.2240000000000002</v>
      </c>
      <c r="G12" s="29"/>
      <c r="H12" s="15"/>
      <c r="I12" s="15"/>
      <c r="J12" s="15"/>
      <c r="K12" s="15"/>
      <c r="L12" s="15"/>
    </row>
    <row r="13" spans="1:12" ht="12.75" customHeight="1">
      <c r="A13" s="24" t="s">
        <v>157</v>
      </c>
      <c r="B13" s="25">
        <v>8</v>
      </c>
      <c r="C13" s="26">
        <v>8</v>
      </c>
      <c r="D13" s="27">
        <v>157</v>
      </c>
      <c r="E13" s="27">
        <f t="shared" si="1"/>
        <v>204.1</v>
      </c>
      <c r="F13" s="28">
        <f t="shared" si="0"/>
        <v>1.6328</v>
      </c>
      <c r="G13" s="29"/>
      <c r="H13" s="15"/>
      <c r="I13" s="15"/>
      <c r="J13" s="15"/>
      <c r="K13" s="15"/>
      <c r="L13" s="15"/>
    </row>
    <row r="14" spans="1:12" ht="13.5" customHeight="1">
      <c r="A14" s="30" t="s">
        <v>143</v>
      </c>
      <c r="B14" s="25"/>
      <c r="C14" s="310" t="s">
        <v>45</v>
      </c>
      <c r="D14" s="311"/>
      <c r="E14" s="311"/>
      <c r="F14" s="312"/>
      <c r="G14" s="31">
        <f>F6+F7+F8+F9+F10+F11+F12+F13</f>
        <v>16.233220000000003</v>
      </c>
      <c r="H14" s="15">
        <v>5.34</v>
      </c>
      <c r="I14" s="15">
        <v>11.23</v>
      </c>
      <c r="J14" s="15">
        <v>35.1</v>
      </c>
      <c r="K14" s="15">
        <v>263</v>
      </c>
      <c r="L14" s="15">
        <v>1.23</v>
      </c>
    </row>
    <row r="15" spans="1:12" s="32" customFormat="1" ht="19.5" customHeight="1">
      <c r="A15" s="318" t="s">
        <v>149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</row>
    <row r="16" spans="1:12" s="32" customFormat="1" ht="19.5" customHeight="1">
      <c r="A16" s="33" t="s">
        <v>150</v>
      </c>
      <c r="B16" s="34">
        <v>10</v>
      </c>
      <c r="C16" s="35">
        <v>10</v>
      </c>
      <c r="D16" s="36">
        <v>395.5</v>
      </c>
      <c r="E16" s="36">
        <f>D16/100*35+D16</f>
        <v>533.92499999999995</v>
      </c>
      <c r="F16" s="37">
        <f>(B16*E16)/1000</f>
        <v>5.3392499999999998</v>
      </c>
      <c r="G16" s="38">
        <f>F16</f>
        <v>5.3392499999999998</v>
      </c>
      <c r="H16" s="15">
        <v>4.6399999999999997</v>
      </c>
      <c r="I16" s="15">
        <v>5.9</v>
      </c>
      <c r="J16" s="15">
        <v>0</v>
      </c>
      <c r="K16" s="15">
        <v>70</v>
      </c>
      <c r="L16" s="15">
        <v>0.14000000000000001</v>
      </c>
    </row>
    <row r="17" spans="1:12" s="32" customFormat="1" ht="19.5" customHeight="1">
      <c r="A17" s="318" t="s">
        <v>144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</row>
    <row r="18" spans="1:12" s="32" customFormat="1" ht="19.5" customHeight="1">
      <c r="A18" s="33" t="s">
        <v>145</v>
      </c>
      <c r="B18" s="34">
        <v>21</v>
      </c>
      <c r="C18" s="35">
        <v>20</v>
      </c>
      <c r="D18" s="36">
        <v>415</v>
      </c>
      <c r="E18" s="36">
        <f>D18/100*35+D18</f>
        <v>560.25</v>
      </c>
      <c r="F18" s="37">
        <f>(B18*E18)/1000</f>
        <v>11.76525</v>
      </c>
      <c r="G18" s="38">
        <f>F18</f>
        <v>11.76525</v>
      </c>
      <c r="H18" s="15">
        <v>4.6399999999999997</v>
      </c>
      <c r="I18" s="15">
        <v>5.9</v>
      </c>
      <c r="J18" s="15">
        <v>0</v>
      </c>
      <c r="K18" s="15">
        <v>70</v>
      </c>
      <c r="L18" s="15">
        <v>0.14000000000000001</v>
      </c>
    </row>
    <row r="19" spans="1:12" s="41" customFormat="1" ht="15.75" customHeight="1">
      <c r="A19" s="310" t="s">
        <v>65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2"/>
    </row>
    <row r="20" spans="1:12" ht="18.75" customHeight="1">
      <c r="A20" s="24" t="s">
        <v>65</v>
      </c>
      <c r="B20" s="25">
        <v>200</v>
      </c>
      <c r="C20" s="26">
        <v>200</v>
      </c>
      <c r="D20" s="27">
        <v>13.5</v>
      </c>
      <c r="E20" s="28">
        <f>D20/100*35+D20</f>
        <v>18.225000000000001</v>
      </c>
      <c r="F20" s="28">
        <f>E20</f>
        <v>18.225000000000001</v>
      </c>
      <c r="G20" s="40">
        <f>F20</f>
        <v>18.225000000000001</v>
      </c>
      <c r="H20" s="15">
        <v>4.32</v>
      </c>
      <c r="I20" s="15">
        <v>3.2</v>
      </c>
      <c r="J20" s="15">
        <v>30.6</v>
      </c>
      <c r="K20" s="15">
        <v>19</v>
      </c>
      <c r="L20" s="15"/>
    </row>
    <row r="21" spans="1:12" ht="18.75" customHeight="1">
      <c r="A21" s="310" t="s">
        <v>49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2"/>
    </row>
    <row r="22" spans="1:12" ht="16.5" customHeight="1">
      <c r="A22" s="21" t="s">
        <v>140</v>
      </c>
      <c r="B22" s="15">
        <v>180</v>
      </c>
      <c r="C22" s="88">
        <v>180</v>
      </c>
      <c r="D22" s="39">
        <v>62</v>
      </c>
      <c r="E22" s="27">
        <f>D22/100*30+D22</f>
        <v>80.599999999999994</v>
      </c>
      <c r="F22" s="28">
        <f>(B22*E22)/1000</f>
        <v>14.507999999999997</v>
      </c>
      <c r="G22" s="29"/>
      <c r="H22" s="15"/>
      <c r="I22" s="15"/>
      <c r="J22" s="15"/>
      <c r="K22" s="15"/>
      <c r="L22" s="15"/>
    </row>
    <row r="23" spans="1:12" ht="14.25" customHeight="1">
      <c r="A23" s="21" t="s">
        <v>141</v>
      </c>
      <c r="B23" s="15">
        <v>7</v>
      </c>
      <c r="C23" s="88">
        <v>7</v>
      </c>
      <c r="D23" s="39">
        <v>55</v>
      </c>
      <c r="E23" s="27">
        <f>D23/100*30+D23</f>
        <v>71.5</v>
      </c>
      <c r="F23" s="28">
        <f>(B23*E23)/1000</f>
        <v>0.50049999999999994</v>
      </c>
      <c r="G23" s="40"/>
      <c r="H23" s="15">
        <v>7.0000000000000007E-2</v>
      </c>
      <c r="I23" s="15">
        <v>0.02</v>
      </c>
      <c r="J23" s="15">
        <v>15</v>
      </c>
      <c r="K23" s="15">
        <v>60</v>
      </c>
      <c r="L23" s="15"/>
    </row>
    <row r="24" spans="1:12" ht="14.25" customHeight="1">
      <c r="A24" s="21" t="s">
        <v>181</v>
      </c>
      <c r="B24" s="15">
        <v>5</v>
      </c>
      <c r="C24" s="88">
        <v>5</v>
      </c>
      <c r="D24" s="39">
        <v>270</v>
      </c>
      <c r="E24" s="27">
        <f>D24/100*30+D24</f>
        <v>351</v>
      </c>
      <c r="F24" s="28">
        <f>(B24*E24)/1000</f>
        <v>1.7549999999999999</v>
      </c>
      <c r="G24" s="40"/>
      <c r="H24" s="15"/>
      <c r="I24" s="15"/>
      <c r="J24" s="15"/>
      <c r="K24" s="15"/>
      <c r="L24" s="15"/>
    </row>
    <row r="25" spans="1:12" ht="13.5" customHeight="1">
      <c r="A25" s="30" t="s">
        <v>143</v>
      </c>
      <c r="B25" s="25"/>
      <c r="C25" s="310">
        <v>200</v>
      </c>
      <c r="D25" s="311"/>
      <c r="E25" s="311"/>
      <c r="F25" s="312"/>
      <c r="G25" s="31">
        <f>F21+F22+F23+F24</f>
        <v>16.763499999999997</v>
      </c>
      <c r="H25" s="15">
        <v>5.34</v>
      </c>
      <c r="I25" s="15">
        <v>11.23</v>
      </c>
      <c r="J25" s="15">
        <v>35.1</v>
      </c>
      <c r="K25" s="15">
        <v>263</v>
      </c>
      <c r="L25" s="15">
        <v>1.23</v>
      </c>
    </row>
    <row r="26" spans="1:12" s="41" customFormat="1" ht="16.5" customHeight="1">
      <c r="A26" s="310" t="s">
        <v>16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2"/>
    </row>
    <row r="27" spans="1:12" s="41" customFormat="1" ht="18" customHeight="1">
      <c r="A27" s="24" t="s">
        <v>148</v>
      </c>
      <c r="B27" s="25">
        <v>60</v>
      </c>
      <c r="C27" s="26">
        <v>60</v>
      </c>
      <c r="D27" s="27">
        <v>58</v>
      </c>
      <c r="E27" s="27">
        <f>D27/100*35+D27</f>
        <v>78.3</v>
      </c>
      <c r="F27" s="28">
        <f>(B27*E27)/1000</f>
        <v>4.6980000000000004</v>
      </c>
      <c r="G27" s="42">
        <f>F27</f>
        <v>4.6980000000000004</v>
      </c>
      <c r="H27" s="15">
        <v>8</v>
      </c>
      <c r="I27" s="15">
        <v>1</v>
      </c>
      <c r="J27" s="15">
        <v>53</v>
      </c>
      <c r="K27" s="15">
        <v>250</v>
      </c>
      <c r="L27" s="15"/>
    </row>
    <row r="28" spans="1:12" ht="17.25" customHeight="1">
      <c r="A28" s="315"/>
      <c r="B28" s="316"/>
      <c r="C28" s="316"/>
      <c r="D28" s="317"/>
      <c r="E28" s="43"/>
      <c r="F28" s="40"/>
      <c r="G28" s="40">
        <f t="shared" ref="G28:L28" si="2">G14+G18+G25+G27+G16+G20</f>
        <v>73.024220000000014</v>
      </c>
      <c r="H28" s="40">
        <f t="shared" si="2"/>
        <v>32.28</v>
      </c>
      <c r="I28" s="40">
        <f t="shared" si="2"/>
        <v>38.460000000000008</v>
      </c>
      <c r="J28" s="40">
        <f t="shared" si="2"/>
        <v>153.80000000000001</v>
      </c>
      <c r="K28" s="40">
        <f t="shared" si="2"/>
        <v>935</v>
      </c>
      <c r="L28" s="40">
        <f t="shared" si="2"/>
        <v>2.74</v>
      </c>
    </row>
    <row r="29" spans="1:12" ht="16.5" customHeight="1">
      <c r="A29" s="319" t="s">
        <v>154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</row>
    <row r="30" spans="1:12" s="44" customFormat="1">
      <c r="A30" s="310" t="s">
        <v>51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2"/>
    </row>
    <row r="31" spans="1:12" s="44" customFormat="1">
      <c r="A31" s="14" t="s">
        <v>182</v>
      </c>
      <c r="B31" s="15">
        <v>67.8</v>
      </c>
      <c r="C31" s="15">
        <v>60</v>
      </c>
      <c r="D31" s="60">
        <v>75</v>
      </c>
      <c r="E31" s="15">
        <f>D31/100*35+D31</f>
        <v>101.25</v>
      </c>
      <c r="F31" s="29">
        <f>(B31*E31)/1000</f>
        <v>6.8647499999999999</v>
      </c>
      <c r="G31" s="29"/>
      <c r="H31" s="46"/>
      <c r="I31" s="46"/>
      <c r="J31" s="46"/>
      <c r="K31" s="46"/>
      <c r="L31" s="46"/>
    </row>
    <row r="32" spans="1:12" s="44" customFormat="1">
      <c r="A32" s="14" t="s">
        <v>183</v>
      </c>
      <c r="B32" s="15">
        <v>67.8</v>
      </c>
      <c r="C32" s="15">
        <v>60</v>
      </c>
      <c r="D32" s="47">
        <v>60</v>
      </c>
      <c r="E32" s="15">
        <f>D32/100*35+D32</f>
        <v>81</v>
      </c>
      <c r="F32" s="29">
        <f>(B32*E32)/1000</f>
        <v>5.4918000000000005</v>
      </c>
      <c r="G32" s="40"/>
      <c r="H32" s="48"/>
      <c r="I32" s="48"/>
      <c r="J32" s="48"/>
      <c r="K32" s="48"/>
      <c r="L32" s="48"/>
    </row>
    <row r="33" spans="1:12">
      <c r="A33" s="85" t="s">
        <v>143</v>
      </c>
      <c r="B33" s="308" t="s">
        <v>186</v>
      </c>
      <c r="C33" s="309"/>
      <c r="D33" s="15"/>
      <c r="E33" s="15"/>
      <c r="F33" s="29"/>
      <c r="G33" s="40">
        <v>10</v>
      </c>
      <c r="H33" s="50"/>
      <c r="I33" s="50"/>
      <c r="J33" s="50"/>
      <c r="K33" s="50"/>
      <c r="L33" s="50"/>
    </row>
    <row r="34" spans="1:12" ht="15.75" customHeight="1">
      <c r="A34" s="310" t="s">
        <v>70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2"/>
    </row>
    <row r="35" spans="1:12" ht="15">
      <c r="A35" s="79" t="s">
        <v>159</v>
      </c>
      <c r="B35" s="74">
        <v>50</v>
      </c>
      <c r="C35" s="74">
        <v>36</v>
      </c>
      <c r="D35" s="15">
        <v>45</v>
      </c>
      <c r="E35" s="15">
        <f t="shared" ref="E35:E40" si="3">D35/100*35+D35</f>
        <v>60.75</v>
      </c>
      <c r="F35" s="29">
        <f>(B35*E35)/1000</f>
        <v>3.0375000000000001</v>
      </c>
      <c r="G35" s="29"/>
      <c r="H35" s="50"/>
      <c r="I35" s="50"/>
      <c r="J35" s="50"/>
      <c r="K35" s="50"/>
      <c r="L35" s="50"/>
    </row>
    <row r="36" spans="1:12" ht="15">
      <c r="A36" s="79" t="s">
        <v>162</v>
      </c>
      <c r="B36" s="74">
        <v>15</v>
      </c>
      <c r="C36" s="74">
        <v>12</v>
      </c>
      <c r="D36" s="15">
        <v>30</v>
      </c>
      <c r="E36" s="15">
        <f t="shared" si="3"/>
        <v>40.5</v>
      </c>
      <c r="F36" s="29">
        <f t="shared" ref="F36:F41" si="4">(B36*E36)/1000</f>
        <v>0.60750000000000004</v>
      </c>
      <c r="G36" s="29"/>
      <c r="H36" s="50"/>
      <c r="I36" s="50"/>
      <c r="J36" s="50"/>
      <c r="K36" s="50"/>
      <c r="L36" s="50"/>
    </row>
    <row r="37" spans="1:12" ht="16.5">
      <c r="A37" s="55" t="s">
        <v>161</v>
      </c>
      <c r="B37" s="74">
        <v>19</v>
      </c>
      <c r="C37" s="74">
        <v>15.96</v>
      </c>
      <c r="D37" s="15">
        <v>24</v>
      </c>
      <c r="E37" s="15">
        <f t="shared" si="3"/>
        <v>32.4</v>
      </c>
      <c r="F37" s="29">
        <f t="shared" si="4"/>
        <v>0.61560000000000004</v>
      </c>
      <c r="G37" s="29"/>
      <c r="H37" s="50"/>
      <c r="I37" s="50"/>
      <c r="J37" s="50"/>
      <c r="K37" s="50"/>
      <c r="L37" s="50"/>
    </row>
    <row r="38" spans="1:12" ht="16.5">
      <c r="A38" s="55" t="s">
        <v>201</v>
      </c>
      <c r="B38" s="18">
        <v>3</v>
      </c>
      <c r="C38" s="18">
        <v>3</v>
      </c>
      <c r="D38" s="15">
        <v>157</v>
      </c>
      <c r="E38" s="15">
        <f t="shared" si="3"/>
        <v>211.95</v>
      </c>
      <c r="F38" s="29">
        <f t="shared" si="4"/>
        <v>0.63584999999999992</v>
      </c>
      <c r="G38" s="29"/>
      <c r="H38" s="50"/>
      <c r="I38" s="50"/>
      <c r="J38" s="50"/>
      <c r="K38" s="50"/>
      <c r="L38" s="50"/>
    </row>
    <row r="39" spans="1:12" ht="16.5">
      <c r="A39" s="55" t="s">
        <v>160</v>
      </c>
      <c r="B39" s="74">
        <v>35</v>
      </c>
      <c r="C39" s="74">
        <v>35</v>
      </c>
      <c r="D39" s="15">
        <v>32</v>
      </c>
      <c r="E39" s="15">
        <f t="shared" si="3"/>
        <v>43.2</v>
      </c>
      <c r="F39" s="29">
        <f t="shared" si="4"/>
        <v>1.512</v>
      </c>
      <c r="G39" s="29"/>
      <c r="H39" s="50"/>
      <c r="I39" s="50"/>
      <c r="J39" s="50"/>
      <c r="K39" s="50"/>
      <c r="L39" s="50"/>
    </row>
    <row r="40" spans="1:12" ht="16.5">
      <c r="A40" s="55" t="s">
        <v>168</v>
      </c>
      <c r="B40" s="18">
        <v>0.25</v>
      </c>
      <c r="C40" s="18">
        <v>0.25</v>
      </c>
      <c r="D40" s="15">
        <v>17</v>
      </c>
      <c r="E40" s="15">
        <f t="shared" si="3"/>
        <v>22.95</v>
      </c>
      <c r="F40" s="29">
        <f t="shared" si="4"/>
        <v>5.7374999999999995E-3</v>
      </c>
      <c r="G40" s="29"/>
      <c r="H40" s="50"/>
      <c r="I40" s="50"/>
      <c r="J40" s="50"/>
      <c r="K40" s="50"/>
      <c r="L40" s="50"/>
    </row>
    <row r="41" spans="1:12" ht="16.5">
      <c r="A41" s="55" t="s">
        <v>173</v>
      </c>
      <c r="B41" s="18">
        <v>150</v>
      </c>
      <c r="C41" s="18">
        <v>150</v>
      </c>
      <c r="D41" s="15"/>
      <c r="E41" s="15"/>
      <c r="F41" s="29">
        <f t="shared" si="4"/>
        <v>0</v>
      </c>
      <c r="G41" s="29"/>
      <c r="H41" s="50"/>
      <c r="I41" s="50"/>
      <c r="J41" s="50"/>
      <c r="K41" s="50"/>
      <c r="L41" s="50"/>
    </row>
    <row r="42" spans="1:12">
      <c r="A42" s="75" t="s">
        <v>143</v>
      </c>
      <c r="B42" s="338" t="s">
        <v>185</v>
      </c>
      <c r="C42" s="338"/>
      <c r="D42" s="15"/>
      <c r="E42" s="15"/>
      <c r="F42" s="29"/>
      <c r="G42" s="40">
        <v>15</v>
      </c>
      <c r="H42" s="50"/>
      <c r="I42" s="50"/>
      <c r="J42" s="50"/>
      <c r="K42" s="50"/>
      <c r="L42" s="50"/>
    </row>
    <row r="43" spans="1:12" ht="13.5" customHeight="1">
      <c r="A43" s="310" t="s">
        <v>217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2"/>
    </row>
    <row r="44" spans="1:12" ht="15.75" customHeight="1">
      <c r="A44" s="71" t="s">
        <v>139</v>
      </c>
      <c r="B44" s="80">
        <v>68</v>
      </c>
      <c r="C44" s="80">
        <v>67.319999999999993</v>
      </c>
      <c r="D44" s="27">
        <v>64</v>
      </c>
      <c r="E44" s="27">
        <f t="shared" ref="E44:E49" si="5">D44/100*30+D44</f>
        <v>83.2</v>
      </c>
      <c r="F44" s="28">
        <f t="shared" ref="F44:F49" si="6">(B44*E44)/1000</f>
        <v>5.6576000000000004</v>
      </c>
      <c r="G44" s="29"/>
      <c r="H44" s="15"/>
      <c r="I44" s="15"/>
      <c r="J44" s="15"/>
      <c r="K44" s="15"/>
      <c r="L44" s="15"/>
    </row>
    <row r="45" spans="1:12" ht="15.75" customHeight="1">
      <c r="A45" s="71" t="s">
        <v>174</v>
      </c>
      <c r="B45" s="80">
        <v>98.74</v>
      </c>
      <c r="C45" s="80">
        <v>68.625</v>
      </c>
      <c r="D45" s="27">
        <v>184</v>
      </c>
      <c r="E45" s="27">
        <f t="shared" si="5"/>
        <v>239.2</v>
      </c>
      <c r="F45" s="28">
        <f t="shared" si="6"/>
        <v>23.618607999999998</v>
      </c>
      <c r="G45" s="29"/>
      <c r="H45" s="15"/>
      <c r="I45" s="15"/>
      <c r="J45" s="15"/>
      <c r="K45" s="15"/>
      <c r="L45" s="15"/>
    </row>
    <row r="46" spans="1:12" ht="15.75" customHeight="1">
      <c r="A46" s="71" t="s">
        <v>161</v>
      </c>
      <c r="B46" s="80">
        <v>12.5</v>
      </c>
      <c r="C46" s="80">
        <v>10.5</v>
      </c>
      <c r="D46" s="27">
        <v>24</v>
      </c>
      <c r="E46" s="27">
        <f t="shared" si="5"/>
        <v>31.2</v>
      </c>
      <c r="F46" s="28">
        <f t="shared" si="6"/>
        <v>0.39</v>
      </c>
      <c r="G46" s="29"/>
      <c r="H46" s="15"/>
      <c r="I46" s="15"/>
      <c r="J46" s="15"/>
      <c r="K46" s="15"/>
      <c r="L46" s="15"/>
    </row>
    <row r="47" spans="1:12" ht="15.75" customHeight="1">
      <c r="A47" s="71" t="s">
        <v>162</v>
      </c>
      <c r="B47" s="80">
        <v>31.2</v>
      </c>
      <c r="C47" s="80">
        <v>24.96</v>
      </c>
      <c r="D47" s="27">
        <v>30</v>
      </c>
      <c r="E47" s="27">
        <f t="shared" si="5"/>
        <v>39</v>
      </c>
      <c r="F47" s="28">
        <f t="shared" si="6"/>
        <v>1.2167999999999999</v>
      </c>
      <c r="G47" s="29"/>
      <c r="H47" s="15"/>
      <c r="I47" s="15"/>
      <c r="J47" s="15"/>
      <c r="K47" s="15"/>
      <c r="L47" s="15"/>
    </row>
    <row r="48" spans="1:12" ht="15" customHeight="1">
      <c r="A48" s="71" t="s">
        <v>157</v>
      </c>
      <c r="B48" s="15">
        <v>7</v>
      </c>
      <c r="C48" s="15">
        <v>7</v>
      </c>
      <c r="D48" s="27">
        <v>157</v>
      </c>
      <c r="E48" s="27">
        <f t="shared" si="5"/>
        <v>204.1</v>
      </c>
      <c r="F48" s="28">
        <f t="shared" si="6"/>
        <v>1.4287000000000001</v>
      </c>
      <c r="G48" s="29"/>
      <c r="H48" s="15"/>
      <c r="I48" s="15"/>
      <c r="J48" s="15"/>
      <c r="K48" s="15"/>
      <c r="L48" s="15"/>
    </row>
    <row r="49" spans="1:12" ht="15" customHeight="1">
      <c r="A49" s="71" t="s">
        <v>168</v>
      </c>
      <c r="B49" s="15">
        <v>14.6</v>
      </c>
      <c r="C49" s="15">
        <v>12.7</v>
      </c>
      <c r="D49" s="27">
        <v>17</v>
      </c>
      <c r="E49" s="27">
        <f t="shared" si="5"/>
        <v>22.1</v>
      </c>
      <c r="F49" s="28">
        <f t="shared" si="6"/>
        <v>0.32266</v>
      </c>
      <c r="G49" s="29"/>
      <c r="H49" s="15"/>
      <c r="I49" s="15"/>
      <c r="J49" s="15"/>
      <c r="K49" s="15"/>
      <c r="L49" s="15"/>
    </row>
    <row r="50" spans="1:12" ht="13.5" customHeight="1">
      <c r="A50" s="70" t="s">
        <v>143</v>
      </c>
      <c r="B50" s="34"/>
      <c r="C50" s="305" t="s">
        <v>238</v>
      </c>
      <c r="D50" s="311"/>
      <c r="E50" s="311"/>
      <c r="F50" s="312"/>
      <c r="G50" s="31">
        <v>35</v>
      </c>
      <c r="H50" s="15">
        <v>5.34</v>
      </c>
      <c r="I50" s="15">
        <v>11.23</v>
      </c>
      <c r="J50" s="15">
        <v>35.1</v>
      </c>
      <c r="K50" s="15">
        <v>263</v>
      </c>
      <c r="L50" s="15">
        <v>1.23</v>
      </c>
    </row>
    <row r="51" spans="1:12">
      <c r="A51" s="310" t="s">
        <v>23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2"/>
    </row>
    <row r="52" spans="1:12">
      <c r="A52" s="57" t="s">
        <v>176</v>
      </c>
      <c r="B52" s="25">
        <v>25</v>
      </c>
      <c r="C52" s="25">
        <v>25</v>
      </c>
      <c r="D52" s="15">
        <v>97</v>
      </c>
      <c r="E52" s="15">
        <f>D52/100*30+D52</f>
        <v>126.1</v>
      </c>
      <c r="F52" s="29">
        <f>(B52*E52)/1000</f>
        <v>3.1524999999999999</v>
      </c>
      <c r="G52" s="29"/>
      <c r="H52" s="50"/>
      <c r="I52" s="50"/>
      <c r="J52" s="50"/>
      <c r="K52" s="50"/>
      <c r="L52" s="50"/>
    </row>
    <row r="53" spans="1:12">
      <c r="A53" s="57" t="s">
        <v>147</v>
      </c>
      <c r="B53" s="25">
        <v>15</v>
      </c>
      <c r="C53" s="25">
        <v>15</v>
      </c>
      <c r="D53" s="15">
        <v>55</v>
      </c>
      <c r="E53" s="15">
        <f>D53/100*30+D53</f>
        <v>71.5</v>
      </c>
      <c r="F53" s="29">
        <f>(B53*E53)/1000</f>
        <v>1.0725</v>
      </c>
      <c r="G53" s="29"/>
      <c r="H53" s="50"/>
      <c r="I53" s="50"/>
      <c r="J53" s="50"/>
      <c r="K53" s="50"/>
      <c r="L53" s="50"/>
    </row>
    <row r="54" spans="1:12">
      <c r="A54" s="75" t="s">
        <v>143</v>
      </c>
      <c r="B54" s="313">
        <v>200</v>
      </c>
      <c r="C54" s="314"/>
      <c r="D54" s="15"/>
      <c r="E54" s="15"/>
      <c r="F54" s="29"/>
      <c r="G54" s="40">
        <v>5</v>
      </c>
      <c r="H54" s="50"/>
      <c r="I54" s="50"/>
      <c r="J54" s="50"/>
      <c r="K54" s="50"/>
      <c r="L54" s="50"/>
    </row>
    <row r="55" spans="1:12">
      <c r="A55" s="30" t="s">
        <v>163</v>
      </c>
      <c r="B55" s="59">
        <v>80</v>
      </c>
      <c r="C55" s="59">
        <v>80</v>
      </c>
      <c r="D55" s="302"/>
      <c r="E55" s="303"/>
      <c r="F55" s="303"/>
      <c r="G55" s="304"/>
      <c r="H55" s="50"/>
      <c r="I55" s="50"/>
      <c r="J55" s="50"/>
      <c r="K55" s="50"/>
      <c r="L55" s="61"/>
    </row>
    <row r="56" spans="1:12">
      <c r="A56" s="24" t="s">
        <v>163</v>
      </c>
      <c r="B56" s="25">
        <v>30</v>
      </c>
      <c r="C56" s="25">
        <v>30</v>
      </c>
      <c r="D56" s="15">
        <v>40</v>
      </c>
      <c r="E56" s="15">
        <f>D56/100*30+D56</f>
        <v>52</v>
      </c>
      <c r="F56" s="29">
        <v>1.5</v>
      </c>
      <c r="G56" s="29"/>
      <c r="H56" s="50"/>
      <c r="I56" s="50"/>
      <c r="J56" s="50"/>
      <c r="K56" s="50"/>
      <c r="L56" s="61"/>
    </row>
    <row r="57" spans="1:12">
      <c r="A57" s="30" t="s">
        <v>164</v>
      </c>
      <c r="B57" s="59">
        <v>30</v>
      </c>
      <c r="C57" s="59">
        <v>30</v>
      </c>
      <c r="D57" s="302"/>
      <c r="E57" s="303"/>
      <c r="F57" s="303"/>
      <c r="G57" s="304"/>
      <c r="H57" s="50"/>
      <c r="I57" s="50"/>
      <c r="J57" s="50"/>
      <c r="K57" s="50"/>
      <c r="L57" s="61"/>
    </row>
    <row r="58" spans="1:12">
      <c r="A58" s="30" t="s">
        <v>164</v>
      </c>
      <c r="B58" s="59">
        <v>30</v>
      </c>
      <c r="C58" s="59">
        <v>30</v>
      </c>
      <c r="D58" s="15">
        <v>44</v>
      </c>
      <c r="E58" s="15">
        <f>D58/100*30+D58</f>
        <v>57.2</v>
      </c>
      <c r="F58" s="29">
        <v>1.5</v>
      </c>
      <c r="G58" s="40"/>
      <c r="H58" s="50"/>
      <c r="I58" s="50"/>
      <c r="J58" s="50"/>
      <c r="K58" s="50"/>
      <c r="L58" s="61"/>
    </row>
    <row r="59" spans="1:12" ht="15" customHeight="1">
      <c r="A59" s="302" t="s">
        <v>133</v>
      </c>
      <c r="B59" s="303"/>
      <c r="C59" s="303"/>
      <c r="D59" s="304"/>
      <c r="E59" s="60"/>
      <c r="F59" s="29"/>
      <c r="G59" s="62">
        <f>G33+G42+G50+G54+F56+F58</f>
        <v>68</v>
      </c>
      <c r="H59" s="50"/>
      <c r="I59" s="50"/>
      <c r="J59" s="50"/>
      <c r="K59" s="50"/>
      <c r="L59" s="50"/>
    </row>
    <row r="60" spans="1:12">
      <c r="A60" s="22"/>
      <c r="B60" s="22"/>
      <c r="C60" s="63"/>
      <c r="E60" s="64"/>
      <c r="F60" s="22"/>
      <c r="G60" s="22"/>
    </row>
    <row r="61" spans="1:12">
      <c r="A61" s="22"/>
      <c r="B61" s="22"/>
      <c r="C61" s="63"/>
    </row>
    <row r="62" spans="1:12">
      <c r="A62" s="22"/>
      <c r="B62" s="22"/>
      <c r="C62" s="63"/>
    </row>
    <row r="63" spans="1:12">
      <c r="A63" s="22"/>
      <c r="B63" s="22"/>
      <c r="C63" s="63"/>
    </row>
    <row r="64" spans="1:12">
      <c r="A64" s="22"/>
      <c r="B64" s="22"/>
      <c r="C64" s="63"/>
    </row>
    <row r="65" spans="1:3">
      <c r="A65" s="22"/>
      <c r="B65" s="22"/>
      <c r="C65" s="63"/>
    </row>
    <row r="66" spans="1:3">
      <c r="A66" s="22"/>
      <c r="B66" s="22"/>
      <c r="C66" s="63"/>
    </row>
    <row r="67" spans="1:3">
      <c r="A67" s="22"/>
      <c r="B67" s="22"/>
      <c r="C67" s="63"/>
    </row>
    <row r="68" spans="1:3">
      <c r="A68" s="22"/>
      <c r="B68" s="22"/>
      <c r="C68" s="63"/>
    </row>
    <row r="69" spans="1:3">
      <c r="A69" s="22"/>
      <c r="B69" s="22"/>
      <c r="C69" s="63"/>
    </row>
    <row r="70" spans="1:3">
      <c r="A70" s="22"/>
      <c r="B70" s="22"/>
      <c r="C70" s="63"/>
    </row>
    <row r="71" spans="1:3">
      <c r="A71" s="22"/>
      <c r="B71" s="22"/>
      <c r="C71" s="63"/>
    </row>
    <row r="72" spans="1:3">
      <c r="A72" s="22"/>
      <c r="B72" s="22"/>
      <c r="C72" s="63"/>
    </row>
    <row r="73" spans="1:3">
      <c r="A73" s="22"/>
      <c r="B73" s="22"/>
      <c r="C73" s="63"/>
    </row>
    <row r="74" spans="1:3">
      <c r="A74" s="22"/>
      <c r="B74" s="22"/>
      <c r="C74" s="63"/>
    </row>
    <row r="75" spans="1:3">
      <c r="A75" s="22"/>
      <c r="B75" s="22"/>
      <c r="C75" s="63"/>
    </row>
    <row r="76" spans="1:3">
      <c r="A76" s="22"/>
      <c r="B76" s="22"/>
      <c r="C76" s="63"/>
    </row>
    <row r="77" spans="1:3">
      <c r="A77" s="22"/>
      <c r="B77" s="22"/>
      <c r="C77" s="63"/>
    </row>
    <row r="78" spans="1:3">
      <c r="A78" s="22"/>
      <c r="B78" s="22"/>
      <c r="C78" s="63"/>
    </row>
    <row r="79" spans="1:3">
      <c r="A79" s="22"/>
      <c r="B79" s="22"/>
      <c r="C79" s="63"/>
    </row>
    <row r="80" spans="1:3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C487" s="63"/>
    </row>
    <row r="488" spans="1:3">
      <c r="C488" s="63"/>
    </row>
    <row r="489" spans="1:3">
      <c r="C489" s="63"/>
    </row>
    <row r="490" spans="1:3">
      <c r="C490" s="63"/>
    </row>
    <row r="491" spans="1:3">
      <c r="C491" s="63"/>
    </row>
    <row r="492" spans="1:3"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</sheetData>
  <mergeCells count="32">
    <mergeCell ref="A30:L30"/>
    <mergeCell ref="D55:G55"/>
    <mergeCell ref="D57:G57"/>
    <mergeCell ref="A59:D59"/>
    <mergeCell ref="A34:L34"/>
    <mergeCell ref="A43:L43"/>
    <mergeCell ref="B33:C33"/>
    <mergeCell ref="B42:C42"/>
    <mergeCell ref="C50:F50"/>
    <mergeCell ref="A51:L51"/>
    <mergeCell ref="B54:C54"/>
    <mergeCell ref="A17:L17"/>
    <mergeCell ref="C25:F25"/>
    <mergeCell ref="A26:L26"/>
    <mergeCell ref="A28:D28"/>
    <mergeCell ref="A29:L29"/>
    <mergeCell ref="A21:L21"/>
    <mergeCell ref="A19:L19"/>
    <mergeCell ref="A4:L4"/>
    <mergeCell ref="A5:L5"/>
    <mergeCell ref="C14:F14"/>
    <mergeCell ref="A15:L15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</mergeCells>
  <pageMargins left="0" right="0" top="0" bottom="0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topLeftCell="A37" zoomScaleSheetLayoutView="100" workbookViewId="0">
      <selection activeCell="A37" sqref="A1:XFD1048576"/>
    </sheetView>
  </sheetViews>
  <sheetFormatPr defaultRowHeight="16.5"/>
  <cols>
    <col min="1" max="1" width="31.28515625" style="131" customWidth="1"/>
    <col min="2" max="2" width="10" style="130" customWidth="1"/>
    <col min="3" max="3" width="9.140625" style="130"/>
    <col min="4" max="4" width="11" style="130" customWidth="1"/>
    <col min="5" max="5" width="10.5703125" style="130" customWidth="1"/>
    <col min="6" max="6" width="11.140625" style="130" customWidth="1"/>
    <col min="7" max="7" width="9.140625" style="130"/>
    <col min="8" max="8" width="36.28515625" style="130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0" ht="21" customHeight="1">
      <c r="A1" s="295" t="s">
        <v>114</v>
      </c>
      <c r="B1" s="295"/>
      <c r="C1" s="295"/>
      <c r="D1" s="295"/>
      <c r="E1" s="295"/>
      <c r="F1" s="295"/>
      <c r="G1" s="295"/>
      <c r="H1" s="295"/>
      <c r="I1" s="295"/>
    </row>
    <row r="2" spans="1:10" ht="25.5" customHeight="1">
      <c r="A2" s="126"/>
      <c r="B2" s="236"/>
      <c r="C2" s="327" t="s">
        <v>0</v>
      </c>
      <c r="D2" s="327"/>
      <c r="E2" s="327"/>
      <c r="F2" s="327"/>
      <c r="G2" s="327"/>
      <c r="H2" s="127"/>
      <c r="I2" s="129"/>
    </row>
    <row r="3" spans="1:10">
      <c r="A3" s="298" t="s">
        <v>1</v>
      </c>
      <c r="B3" s="328" t="s">
        <v>2</v>
      </c>
      <c r="C3" s="297" t="s">
        <v>3</v>
      </c>
      <c r="D3" s="329" t="s">
        <v>4</v>
      </c>
      <c r="E3" s="329" t="s">
        <v>5</v>
      </c>
      <c r="F3" s="330" t="s">
        <v>6</v>
      </c>
      <c r="G3" s="329" t="s">
        <v>7</v>
      </c>
      <c r="H3" s="299" t="s">
        <v>8</v>
      </c>
      <c r="I3" s="299" t="s">
        <v>9</v>
      </c>
    </row>
    <row r="4" spans="1:10">
      <c r="A4" s="298"/>
      <c r="B4" s="328"/>
      <c r="C4" s="297"/>
      <c r="D4" s="329"/>
      <c r="E4" s="329"/>
      <c r="F4" s="330"/>
      <c r="G4" s="329"/>
      <c r="H4" s="299"/>
      <c r="I4" s="299"/>
    </row>
    <row r="5" spans="1:10">
      <c r="A5" s="298"/>
      <c r="B5" s="200" t="s">
        <v>10</v>
      </c>
      <c r="C5" s="297"/>
      <c r="D5" s="202" t="s">
        <v>10</v>
      </c>
      <c r="E5" s="202" t="s">
        <v>10</v>
      </c>
      <c r="F5" s="203" t="s">
        <v>10</v>
      </c>
      <c r="G5" s="202" t="s">
        <v>11</v>
      </c>
      <c r="H5" s="299"/>
      <c r="I5" s="299"/>
    </row>
    <row r="6" spans="1:10" s="136" customFormat="1" ht="27.75" customHeight="1">
      <c r="A6" s="142" t="s">
        <v>116</v>
      </c>
      <c r="B6" s="172" t="s">
        <v>119</v>
      </c>
      <c r="C6" s="145">
        <v>19.96</v>
      </c>
      <c r="D6" s="145">
        <v>7.9</v>
      </c>
      <c r="E6" s="145">
        <v>7.2</v>
      </c>
      <c r="F6" s="145">
        <v>28.6</v>
      </c>
      <c r="G6" s="145">
        <v>210.6</v>
      </c>
      <c r="H6" s="144" t="s">
        <v>12</v>
      </c>
      <c r="I6" s="134" t="s">
        <v>117</v>
      </c>
      <c r="J6" s="135" t="s">
        <v>35</v>
      </c>
    </row>
    <row r="7" spans="1:10" ht="22.5" customHeight="1">
      <c r="A7" s="217" t="s">
        <v>262</v>
      </c>
      <c r="B7" s="124">
        <v>55</v>
      </c>
      <c r="C7" s="132">
        <v>12.17</v>
      </c>
      <c r="D7" s="124">
        <v>4</v>
      </c>
      <c r="E7" s="124">
        <v>18</v>
      </c>
      <c r="F7" s="124">
        <v>65</v>
      </c>
      <c r="G7" s="124">
        <v>122</v>
      </c>
      <c r="H7" s="205" t="s">
        <v>266</v>
      </c>
      <c r="I7" s="134"/>
      <c r="J7" s="131"/>
    </row>
    <row r="8" spans="1:10" ht="23.25" customHeight="1">
      <c r="A8" s="142" t="s">
        <v>16</v>
      </c>
      <c r="B8" s="134">
        <v>60</v>
      </c>
      <c r="C8" s="132">
        <v>4.7</v>
      </c>
      <c r="D8" s="132">
        <v>2.8</v>
      </c>
      <c r="E8" s="132">
        <v>0.8</v>
      </c>
      <c r="F8" s="132">
        <v>20</v>
      </c>
      <c r="G8" s="132">
        <v>105.6</v>
      </c>
      <c r="H8" s="144" t="s">
        <v>17</v>
      </c>
      <c r="I8" s="134">
        <v>125</v>
      </c>
      <c r="J8" s="130" t="s">
        <v>35</v>
      </c>
    </row>
    <row r="9" spans="1:10" ht="27.75" customHeight="1">
      <c r="A9" s="137" t="s">
        <v>79</v>
      </c>
      <c r="B9" s="172">
        <v>200</v>
      </c>
      <c r="C9" s="145">
        <v>19.079999999999998</v>
      </c>
      <c r="D9" s="145">
        <v>3.8</v>
      </c>
      <c r="E9" s="145">
        <v>3.5</v>
      </c>
      <c r="F9" s="145">
        <v>11.2</v>
      </c>
      <c r="G9" s="145">
        <v>91.2</v>
      </c>
      <c r="H9" s="144" t="s">
        <v>12</v>
      </c>
      <c r="I9" s="134" t="s">
        <v>80</v>
      </c>
      <c r="J9" s="130" t="s">
        <v>35</v>
      </c>
    </row>
    <row r="10" spans="1:10" s="139" customFormat="1" ht="24.75" customHeight="1">
      <c r="A10" s="137" t="s">
        <v>32</v>
      </c>
      <c r="B10" s="134">
        <v>20</v>
      </c>
      <c r="C10" s="132">
        <v>11.77</v>
      </c>
      <c r="D10" s="132">
        <v>5.12</v>
      </c>
      <c r="E10" s="132">
        <v>5.22</v>
      </c>
      <c r="F10" s="132">
        <v>0</v>
      </c>
      <c r="G10" s="132">
        <v>68.599999999999994</v>
      </c>
      <c r="H10" s="134" t="s">
        <v>12</v>
      </c>
      <c r="I10" s="134" t="s">
        <v>13</v>
      </c>
      <c r="J10" s="139" t="s">
        <v>34</v>
      </c>
    </row>
    <row r="11" spans="1:10" ht="23.25" customHeight="1">
      <c r="A11" s="140" t="s">
        <v>14</v>
      </c>
      <c r="B11" s="141">
        <v>10</v>
      </c>
      <c r="C11" s="132">
        <v>5.34</v>
      </c>
      <c r="D11" s="132">
        <v>0.1</v>
      </c>
      <c r="E11" s="132">
        <v>7.3</v>
      </c>
      <c r="F11" s="132">
        <v>0.1</v>
      </c>
      <c r="G11" s="132">
        <v>66.099999999999994</v>
      </c>
      <c r="H11" s="144" t="s">
        <v>12</v>
      </c>
      <c r="I11" s="134" t="s">
        <v>15</v>
      </c>
      <c r="J11" s="130" t="s">
        <v>34</v>
      </c>
    </row>
    <row r="12" spans="1:10" ht="18" customHeight="1">
      <c r="A12" s="150" t="s">
        <v>18</v>
      </c>
      <c r="B12" s="151"/>
      <c r="C12" s="151">
        <f>SUM(C6:C11)</f>
        <v>73.02000000000001</v>
      </c>
      <c r="D12" s="151">
        <f>SUM(D6:D11)</f>
        <v>23.720000000000002</v>
      </c>
      <c r="E12" s="151">
        <f>SUM(E6:E11)</f>
        <v>42.019999999999996</v>
      </c>
      <c r="F12" s="151">
        <f>SUM(F6:F11)</f>
        <v>124.89999999999999</v>
      </c>
      <c r="G12" s="151">
        <f>SUM(G6:G11)</f>
        <v>664.10000000000014</v>
      </c>
      <c r="H12" s="202"/>
      <c r="I12" s="152"/>
      <c r="J12" s="130" t="s">
        <v>35</v>
      </c>
    </row>
    <row r="13" spans="1:10" ht="21" customHeight="1">
      <c r="A13" s="331" t="s">
        <v>19</v>
      </c>
      <c r="B13" s="331"/>
      <c r="C13" s="331"/>
      <c r="D13" s="331"/>
      <c r="E13" s="331"/>
      <c r="F13" s="331"/>
      <c r="G13" s="331"/>
      <c r="H13" s="331"/>
      <c r="I13" s="331"/>
    </row>
    <row r="14" spans="1:10" s="153" customFormat="1" ht="31.5" customHeight="1">
      <c r="A14" s="173" t="s">
        <v>36</v>
      </c>
      <c r="B14" s="134">
        <v>60</v>
      </c>
      <c r="C14" s="132">
        <v>5</v>
      </c>
      <c r="D14" s="132">
        <v>1</v>
      </c>
      <c r="E14" s="132">
        <v>6.1</v>
      </c>
      <c r="F14" s="132">
        <v>5.8</v>
      </c>
      <c r="G14" s="132">
        <v>81.5</v>
      </c>
      <c r="H14" s="134" t="s">
        <v>12</v>
      </c>
      <c r="I14" s="134" t="s">
        <v>37</v>
      </c>
      <c r="J14" s="139" t="s">
        <v>35</v>
      </c>
    </row>
    <row r="15" spans="1:10" ht="36" customHeight="1">
      <c r="A15" s="173" t="s">
        <v>120</v>
      </c>
      <c r="B15" s="134">
        <v>250</v>
      </c>
      <c r="C15" s="132">
        <v>15</v>
      </c>
      <c r="D15" s="132">
        <v>2.86</v>
      </c>
      <c r="E15" s="132">
        <v>2.96</v>
      </c>
      <c r="F15" s="132">
        <v>13.84</v>
      </c>
      <c r="G15" s="132">
        <v>254</v>
      </c>
      <c r="H15" s="205" t="s">
        <v>75</v>
      </c>
      <c r="I15" s="134" t="s">
        <v>273</v>
      </c>
      <c r="J15" s="130" t="s">
        <v>35</v>
      </c>
    </row>
    <row r="16" spans="1:10" ht="34.5" customHeight="1">
      <c r="A16" s="138" t="s">
        <v>74</v>
      </c>
      <c r="B16" s="134">
        <v>110</v>
      </c>
      <c r="C16" s="134">
        <v>35</v>
      </c>
      <c r="D16" s="124">
        <v>4.9000000000000004</v>
      </c>
      <c r="E16" s="124">
        <v>4.78</v>
      </c>
      <c r="F16" s="124">
        <v>4.0199999999999996</v>
      </c>
      <c r="G16" s="124">
        <v>115</v>
      </c>
      <c r="H16" s="205" t="s">
        <v>75</v>
      </c>
      <c r="I16" s="134">
        <v>491</v>
      </c>
      <c r="J16" s="130" t="s">
        <v>40</v>
      </c>
    </row>
    <row r="17" spans="1:13" ht="22.5" customHeight="1">
      <c r="A17" s="138" t="s">
        <v>121</v>
      </c>
      <c r="B17" s="134">
        <v>150</v>
      </c>
      <c r="C17" s="132">
        <v>10</v>
      </c>
      <c r="D17" s="132">
        <v>8.1999999999999993</v>
      </c>
      <c r="E17" s="132">
        <v>6.9</v>
      </c>
      <c r="F17" s="132">
        <v>35.9</v>
      </c>
      <c r="G17" s="132">
        <v>238.9</v>
      </c>
      <c r="H17" s="134" t="s">
        <v>12</v>
      </c>
      <c r="I17" s="134" t="s">
        <v>122</v>
      </c>
      <c r="J17" s="130" t="s">
        <v>35</v>
      </c>
    </row>
    <row r="18" spans="1:13" ht="33">
      <c r="A18" s="173" t="s">
        <v>63</v>
      </c>
      <c r="B18" s="134">
        <v>200</v>
      </c>
      <c r="C18" s="132">
        <v>5</v>
      </c>
      <c r="D18" s="132">
        <v>0.3</v>
      </c>
      <c r="E18" s="132">
        <v>0</v>
      </c>
      <c r="F18" s="132">
        <v>7.48</v>
      </c>
      <c r="G18" s="132">
        <v>28.55</v>
      </c>
      <c r="H18" s="134" t="s">
        <v>12</v>
      </c>
      <c r="I18" s="134" t="s">
        <v>64</v>
      </c>
      <c r="J18" s="146"/>
      <c r="K18" s="147"/>
      <c r="L18" s="148"/>
      <c r="M18" s="149"/>
    </row>
    <row r="19" spans="1:13" ht="31.5" customHeight="1">
      <c r="A19" s="173" t="s">
        <v>25</v>
      </c>
      <c r="B19" s="134">
        <v>80</v>
      </c>
      <c r="C19" s="132">
        <v>1.5</v>
      </c>
      <c r="D19" s="132">
        <v>6.5</v>
      </c>
      <c r="E19" s="132">
        <v>0.8</v>
      </c>
      <c r="F19" s="132">
        <v>33.799999999999997</v>
      </c>
      <c r="G19" s="132">
        <v>177.6</v>
      </c>
      <c r="H19" s="215" t="s">
        <v>26</v>
      </c>
      <c r="I19" s="134">
        <v>13003</v>
      </c>
      <c r="J19" s="130" t="s">
        <v>35</v>
      </c>
    </row>
    <row r="20" spans="1:13" ht="29.25" customHeight="1">
      <c r="A20" s="173" t="s">
        <v>41</v>
      </c>
      <c r="B20" s="134">
        <v>30</v>
      </c>
      <c r="C20" s="132">
        <v>1.5</v>
      </c>
      <c r="D20" s="132">
        <v>2.4</v>
      </c>
      <c r="E20" s="132">
        <v>0.3</v>
      </c>
      <c r="F20" s="132">
        <v>14.6</v>
      </c>
      <c r="G20" s="132">
        <v>72.599999999999994</v>
      </c>
      <c r="H20" s="215" t="s">
        <v>26</v>
      </c>
      <c r="I20" s="134">
        <v>13002</v>
      </c>
      <c r="J20" s="130" t="s">
        <v>35</v>
      </c>
    </row>
    <row r="21" spans="1:13" ht="19.5" customHeight="1">
      <c r="A21" s="150" t="s">
        <v>27</v>
      </c>
      <c r="B21" s="200"/>
      <c r="C21" s="151">
        <f>SUM(C14:C20)</f>
        <v>73</v>
      </c>
      <c r="D21" s="151">
        <f>SUM(D14:D20)</f>
        <v>26.16</v>
      </c>
      <c r="E21" s="151">
        <f>SUM(E14:E20)</f>
        <v>21.840000000000003</v>
      </c>
      <c r="F21" s="151">
        <f>SUM(F14:F20)</f>
        <v>115.44</v>
      </c>
      <c r="G21" s="151">
        <f>SUM(G14:G20)</f>
        <v>968.15</v>
      </c>
      <c r="H21" s="202"/>
      <c r="I21" s="152"/>
    </row>
    <row r="22" spans="1:13">
      <c r="A22" s="166" t="s">
        <v>42</v>
      </c>
      <c r="B22" s="169"/>
      <c r="C22" s="169"/>
      <c r="D22" s="168">
        <f>D12+D21</f>
        <v>49.88</v>
      </c>
      <c r="E22" s="168">
        <f>E12+E21</f>
        <v>63.86</v>
      </c>
      <c r="F22" s="168">
        <f>F12+F21</f>
        <v>240.33999999999997</v>
      </c>
      <c r="G22" s="168">
        <f>G12+G21</f>
        <v>1632.25</v>
      </c>
      <c r="H22" s="169"/>
      <c r="I22" s="167"/>
      <c r="J22" s="169"/>
    </row>
    <row r="23" spans="1:13">
      <c r="A23" s="126"/>
      <c r="B23" s="235"/>
      <c r="C23" s="127"/>
      <c r="D23" s="127"/>
      <c r="E23" s="127"/>
      <c r="F23" s="127"/>
      <c r="G23" s="127"/>
      <c r="H23" s="127"/>
      <c r="I23" s="129"/>
    </row>
    <row r="24" spans="1:13">
      <c r="A24" s="335" t="s">
        <v>115</v>
      </c>
      <c r="B24" s="335"/>
      <c r="C24" s="335"/>
      <c r="D24" s="335"/>
      <c r="E24" s="335"/>
      <c r="F24" s="335"/>
      <c r="G24" s="335"/>
      <c r="H24" s="335"/>
      <c r="I24" s="335"/>
    </row>
    <row r="25" spans="1:13" ht="13.5" customHeight="1">
      <c r="A25" s="126"/>
      <c r="B25" s="236"/>
      <c r="C25" s="327" t="s">
        <v>0</v>
      </c>
      <c r="D25" s="327"/>
      <c r="E25" s="327"/>
      <c r="F25" s="327"/>
      <c r="G25" s="327"/>
      <c r="H25" s="127"/>
      <c r="I25" s="129"/>
    </row>
    <row r="26" spans="1:13" ht="10.5" customHeight="1">
      <c r="A26" s="298" t="s">
        <v>1</v>
      </c>
      <c r="B26" s="328" t="s">
        <v>2</v>
      </c>
      <c r="C26" s="297" t="s">
        <v>3</v>
      </c>
      <c r="D26" s="329" t="s">
        <v>4</v>
      </c>
      <c r="E26" s="329" t="s">
        <v>5</v>
      </c>
      <c r="F26" s="330" t="s">
        <v>6</v>
      </c>
      <c r="G26" s="329" t="s">
        <v>7</v>
      </c>
      <c r="H26" s="299" t="s">
        <v>8</v>
      </c>
      <c r="I26" s="299" t="s">
        <v>9</v>
      </c>
    </row>
    <row r="27" spans="1:13">
      <c r="A27" s="298"/>
      <c r="B27" s="328"/>
      <c r="C27" s="297"/>
      <c r="D27" s="329"/>
      <c r="E27" s="329"/>
      <c r="F27" s="330"/>
      <c r="G27" s="329"/>
      <c r="H27" s="299"/>
      <c r="I27" s="299"/>
    </row>
    <row r="28" spans="1:13">
      <c r="A28" s="298"/>
      <c r="B28" s="200" t="s">
        <v>10</v>
      </c>
      <c r="C28" s="297"/>
      <c r="D28" s="202" t="s">
        <v>10</v>
      </c>
      <c r="E28" s="202" t="s">
        <v>10</v>
      </c>
      <c r="F28" s="203" t="s">
        <v>10</v>
      </c>
      <c r="G28" s="202" t="s">
        <v>11</v>
      </c>
      <c r="H28" s="299"/>
      <c r="I28" s="299"/>
    </row>
    <row r="29" spans="1:13">
      <c r="A29" s="142" t="str">
        <f>A6</f>
        <v>Макароны отварные с сыром</v>
      </c>
      <c r="B29" s="172" t="s">
        <v>118</v>
      </c>
      <c r="C29" s="145">
        <f>C6</f>
        <v>19.96</v>
      </c>
      <c r="D29" s="145">
        <v>8.1</v>
      </c>
      <c r="E29" s="145">
        <v>7.9</v>
      </c>
      <c r="F29" s="145">
        <v>31</v>
      </c>
      <c r="G29" s="145">
        <v>250.7</v>
      </c>
      <c r="H29" s="144" t="s">
        <v>12</v>
      </c>
      <c r="I29" s="134" t="s">
        <v>117</v>
      </c>
      <c r="J29" s="135" t="s">
        <v>33</v>
      </c>
    </row>
    <row r="30" spans="1:13" ht="22.5" customHeight="1">
      <c r="A30" s="217" t="s">
        <v>262</v>
      </c>
      <c r="B30" s="124">
        <v>55</v>
      </c>
      <c r="C30" s="132">
        <v>12.17</v>
      </c>
      <c r="D30" s="124">
        <v>4</v>
      </c>
      <c r="E30" s="124">
        <v>18</v>
      </c>
      <c r="F30" s="124">
        <v>65</v>
      </c>
      <c r="G30" s="124">
        <v>122</v>
      </c>
      <c r="H30" s="205" t="s">
        <v>266</v>
      </c>
      <c r="I30" s="134"/>
      <c r="J30" s="131"/>
    </row>
    <row r="31" spans="1:13" ht="23.25" customHeight="1">
      <c r="A31" s="142" t="str">
        <f>A8</f>
        <v>Батон нарезной</v>
      </c>
      <c r="B31" s="134">
        <v>40</v>
      </c>
      <c r="C31" s="145">
        <f>C8</f>
        <v>4.7</v>
      </c>
      <c r="D31" s="132">
        <v>2.8</v>
      </c>
      <c r="E31" s="132">
        <v>0.8</v>
      </c>
      <c r="F31" s="132">
        <v>20</v>
      </c>
      <c r="G31" s="132">
        <v>105.6</v>
      </c>
      <c r="H31" s="144" t="s">
        <v>17</v>
      </c>
      <c r="I31" s="134">
        <v>125</v>
      </c>
      <c r="J31" s="130" t="s">
        <v>35</v>
      </c>
    </row>
    <row r="32" spans="1:13" ht="24" customHeight="1">
      <c r="A32" s="142" t="str">
        <f>A9</f>
        <v>Кофейный напиток с молоком</v>
      </c>
      <c r="B32" s="172">
        <v>200</v>
      </c>
      <c r="C32" s="145">
        <f>C9</f>
        <v>19.079999999999998</v>
      </c>
      <c r="D32" s="145">
        <v>3.8</v>
      </c>
      <c r="E32" s="145">
        <v>3.5</v>
      </c>
      <c r="F32" s="145">
        <v>11.2</v>
      </c>
      <c r="G32" s="145">
        <v>91.2</v>
      </c>
      <c r="H32" s="144" t="s">
        <v>12</v>
      </c>
      <c r="I32" s="134" t="s">
        <v>80</v>
      </c>
      <c r="J32" s="130" t="s">
        <v>35</v>
      </c>
    </row>
    <row r="33" spans="1:13" ht="27.75" customHeight="1">
      <c r="A33" s="142" t="str">
        <f>A10</f>
        <v>Сыр твердых сортов в нарезке</v>
      </c>
      <c r="B33" s="172">
        <v>20</v>
      </c>
      <c r="C33" s="145">
        <f>C10</f>
        <v>11.77</v>
      </c>
      <c r="D33" s="132">
        <v>5.12</v>
      </c>
      <c r="E33" s="132">
        <v>5.22</v>
      </c>
      <c r="F33" s="132">
        <v>0</v>
      </c>
      <c r="G33" s="132">
        <v>68.599999999999994</v>
      </c>
      <c r="H33" s="134" t="s">
        <v>12</v>
      </c>
      <c r="I33" s="134" t="s">
        <v>13</v>
      </c>
    </row>
    <row r="34" spans="1:13" ht="21" customHeight="1">
      <c r="A34" s="142" t="str">
        <f>A11</f>
        <v>Масло сливочное(порциями)</v>
      </c>
      <c r="B34" s="134">
        <v>10</v>
      </c>
      <c r="C34" s="145">
        <f>C11</f>
        <v>5.34</v>
      </c>
      <c r="D34" s="132">
        <v>0.1</v>
      </c>
      <c r="E34" s="132">
        <v>7.3</v>
      </c>
      <c r="F34" s="132">
        <v>0.1</v>
      </c>
      <c r="G34" s="132">
        <v>66.099999999999994</v>
      </c>
      <c r="H34" s="144" t="s">
        <v>12</v>
      </c>
      <c r="I34" s="134" t="s">
        <v>15</v>
      </c>
      <c r="J34" s="130" t="s">
        <v>35</v>
      </c>
    </row>
    <row r="35" spans="1:13" ht="21.75" customHeight="1">
      <c r="A35" s="150" t="s">
        <v>18</v>
      </c>
      <c r="B35" s="151"/>
      <c r="C35" s="151">
        <f>SUM(C29:C34)</f>
        <v>73.02000000000001</v>
      </c>
      <c r="D35" s="151">
        <f>SUM(D29:D34)</f>
        <v>23.92</v>
      </c>
      <c r="E35" s="151">
        <f>SUM(E29:E34)</f>
        <v>42.72</v>
      </c>
      <c r="F35" s="151">
        <f>SUM(F29:F34)</f>
        <v>127.3</v>
      </c>
      <c r="G35" s="151">
        <f>SUM(G29:G34)</f>
        <v>704.2</v>
      </c>
      <c r="H35" s="202"/>
      <c r="I35" s="152"/>
      <c r="J35" s="130" t="s">
        <v>35</v>
      </c>
    </row>
    <row r="36" spans="1:13" ht="18" customHeight="1">
      <c r="A36" s="331" t="s">
        <v>19</v>
      </c>
      <c r="B36" s="331"/>
      <c r="C36" s="331"/>
      <c r="D36" s="331"/>
      <c r="E36" s="331"/>
      <c r="F36" s="331"/>
      <c r="G36" s="331"/>
      <c r="H36" s="331"/>
      <c r="I36" s="331"/>
    </row>
    <row r="37" spans="1:13" ht="30.75" customHeight="1">
      <c r="A37" s="170" t="s">
        <v>36</v>
      </c>
      <c r="B37" s="134">
        <v>100</v>
      </c>
      <c r="C37" s="132">
        <f t="shared" ref="C37:C43" si="0">C14</f>
        <v>5</v>
      </c>
      <c r="D37" s="132">
        <v>1.66</v>
      </c>
      <c r="E37" s="132">
        <v>10.130000000000001</v>
      </c>
      <c r="F37" s="132">
        <v>9.6300000000000008</v>
      </c>
      <c r="G37" s="132">
        <v>135.29</v>
      </c>
      <c r="H37" s="134" t="s">
        <v>12</v>
      </c>
      <c r="I37" s="134" t="s">
        <v>37</v>
      </c>
      <c r="J37" s="139" t="s">
        <v>35</v>
      </c>
    </row>
    <row r="38" spans="1:13" ht="38.25" customHeight="1">
      <c r="A38" s="170" t="s">
        <v>120</v>
      </c>
      <c r="B38" s="134">
        <v>300</v>
      </c>
      <c r="C38" s="132">
        <f t="shared" si="0"/>
        <v>15</v>
      </c>
      <c r="D38" s="132">
        <v>4</v>
      </c>
      <c r="E38" s="132">
        <v>4.1500000000000004</v>
      </c>
      <c r="F38" s="132">
        <v>19.37</v>
      </c>
      <c r="G38" s="132">
        <v>356</v>
      </c>
      <c r="H38" s="205" t="s">
        <v>75</v>
      </c>
      <c r="I38" s="134" t="s">
        <v>273</v>
      </c>
      <c r="J38" s="130" t="s">
        <v>35</v>
      </c>
    </row>
    <row r="39" spans="1:13" ht="39" customHeight="1">
      <c r="A39" s="137" t="s">
        <v>74</v>
      </c>
      <c r="B39" s="134">
        <v>130</v>
      </c>
      <c r="C39" s="132">
        <f t="shared" si="0"/>
        <v>35</v>
      </c>
      <c r="D39" s="124">
        <v>5.79</v>
      </c>
      <c r="E39" s="124">
        <v>5.65</v>
      </c>
      <c r="F39" s="124">
        <v>4.75</v>
      </c>
      <c r="G39" s="124">
        <v>136</v>
      </c>
      <c r="H39" s="205" t="s">
        <v>75</v>
      </c>
      <c r="I39" s="134">
        <v>491</v>
      </c>
      <c r="J39" s="130" t="s">
        <v>40</v>
      </c>
    </row>
    <row r="40" spans="1:13" ht="26.25" customHeight="1">
      <c r="A40" s="137" t="s">
        <v>121</v>
      </c>
      <c r="B40" s="144">
        <v>180</v>
      </c>
      <c r="C40" s="132">
        <f t="shared" si="0"/>
        <v>10</v>
      </c>
      <c r="D40" s="145">
        <v>9.9</v>
      </c>
      <c r="E40" s="145">
        <v>8.3699999999999992</v>
      </c>
      <c r="F40" s="145">
        <v>43.11</v>
      </c>
      <c r="G40" s="145">
        <v>286.64999999999998</v>
      </c>
      <c r="H40" s="144" t="s">
        <v>12</v>
      </c>
      <c r="I40" s="134" t="s">
        <v>122</v>
      </c>
      <c r="J40" s="130" t="s">
        <v>35</v>
      </c>
    </row>
    <row r="41" spans="1:13" ht="33">
      <c r="A41" s="143" t="s">
        <v>63</v>
      </c>
      <c r="B41" s="144">
        <v>200</v>
      </c>
      <c r="C41" s="132">
        <f t="shared" si="0"/>
        <v>5</v>
      </c>
      <c r="D41" s="145">
        <v>0.3</v>
      </c>
      <c r="E41" s="145">
        <v>0</v>
      </c>
      <c r="F41" s="145">
        <v>7.48</v>
      </c>
      <c r="G41" s="145">
        <v>28.55</v>
      </c>
      <c r="H41" s="144" t="s">
        <v>12</v>
      </c>
      <c r="I41" s="134" t="s">
        <v>64</v>
      </c>
      <c r="J41" s="146"/>
      <c r="K41" s="147"/>
      <c r="L41" s="148"/>
      <c r="M41" s="149"/>
    </row>
    <row r="42" spans="1:13" ht="31.5" customHeight="1">
      <c r="A42" s="143" t="s">
        <v>25</v>
      </c>
      <c r="B42" s="144">
        <v>80</v>
      </c>
      <c r="C42" s="132">
        <f t="shared" si="0"/>
        <v>1.5</v>
      </c>
      <c r="D42" s="145">
        <v>6.5</v>
      </c>
      <c r="E42" s="145">
        <v>0.8</v>
      </c>
      <c r="F42" s="145">
        <v>33.799999999999997</v>
      </c>
      <c r="G42" s="145">
        <v>177.6</v>
      </c>
      <c r="H42" s="175" t="s">
        <v>26</v>
      </c>
      <c r="I42" s="134">
        <v>13003</v>
      </c>
      <c r="J42" s="130" t="s">
        <v>35</v>
      </c>
    </row>
    <row r="43" spans="1:13" ht="29.25" customHeight="1">
      <c r="A43" s="161" t="s">
        <v>41</v>
      </c>
      <c r="B43" s="144">
        <v>30</v>
      </c>
      <c r="C43" s="132">
        <f t="shared" si="0"/>
        <v>1.5</v>
      </c>
      <c r="D43" s="145">
        <v>2.4</v>
      </c>
      <c r="E43" s="145">
        <v>0.3</v>
      </c>
      <c r="F43" s="145">
        <v>14.6</v>
      </c>
      <c r="G43" s="145">
        <v>72.599999999999994</v>
      </c>
      <c r="H43" s="175" t="s">
        <v>26</v>
      </c>
      <c r="I43" s="134">
        <v>13002</v>
      </c>
      <c r="J43" s="130" t="s">
        <v>35</v>
      </c>
    </row>
    <row r="44" spans="1:13" ht="21.75" customHeight="1">
      <c r="A44" s="150" t="s">
        <v>27</v>
      </c>
      <c r="B44" s="200"/>
      <c r="C44" s="151">
        <f>SUM(C37:C43)</f>
        <v>73</v>
      </c>
      <c r="D44" s="151">
        <f>SUM(D37:D43)</f>
        <v>30.55</v>
      </c>
      <c r="E44" s="151">
        <f>SUM(E37:E43)</f>
        <v>29.4</v>
      </c>
      <c r="F44" s="151">
        <f>SUM(F37:F43)</f>
        <v>132.74</v>
      </c>
      <c r="G44" s="151">
        <f>SUM(G37:G43)</f>
        <v>1192.6899999999998</v>
      </c>
      <c r="H44" s="202"/>
      <c r="I44" s="152"/>
    </row>
    <row r="45" spans="1:13" ht="21.75" customHeight="1">
      <c r="A45" s="166" t="s">
        <v>42</v>
      </c>
      <c r="B45" s="169"/>
      <c r="C45" s="168">
        <f>C35+C44</f>
        <v>146.02000000000001</v>
      </c>
      <c r="D45" s="168">
        <f>D35+D44</f>
        <v>54.47</v>
      </c>
      <c r="E45" s="168">
        <f>E35+E44</f>
        <v>72.12</v>
      </c>
      <c r="F45" s="168">
        <f>F35+F44</f>
        <v>260.04000000000002</v>
      </c>
      <c r="G45" s="168">
        <f>G35+G44</f>
        <v>1896.8899999999999</v>
      </c>
      <c r="H45" s="169"/>
      <c r="I45" s="167"/>
      <c r="J45" s="169"/>
    </row>
  </sheetData>
  <mergeCells count="24">
    <mergeCell ref="A1:I1"/>
    <mergeCell ref="C2:G2"/>
    <mergeCell ref="A3:A5"/>
    <mergeCell ref="B3:B4"/>
    <mergeCell ref="C3:C5"/>
    <mergeCell ref="D3:D4"/>
    <mergeCell ref="E3:E4"/>
    <mergeCell ref="F3:F4"/>
    <mergeCell ref="G3:G4"/>
    <mergeCell ref="H3:H5"/>
    <mergeCell ref="G26:G27"/>
    <mergeCell ref="H26:H28"/>
    <mergeCell ref="I26:I28"/>
    <mergeCell ref="A36:I36"/>
    <mergeCell ref="I3:I5"/>
    <mergeCell ref="A13:I13"/>
    <mergeCell ref="A24:I24"/>
    <mergeCell ref="C25:G25"/>
    <mergeCell ref="A26:A28"/>
    <mergeCell ref="B26:B27"/>
    <mergeCell ref="C26:C28"/>
    <mergeCell ref="D26:D27"/>
    <mergeCell ref="E26:E27"/>
    <mergeCell ref="F26:F27"/>
  </mergeCells>
  <pageMargins left="0.19685039370078741" right="0.19685039370078741" top="0.55118110236220474" bottom="0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7843"/>
  <sheetViews>
    <sheetView view="pageBreakPreview" topLeftCell="A13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6" width="9.5703125" style="64" customWidth="1"/>
    <col min="7" max="7" width="10.140625" style="64" customWidth="1"/>
    <col min="8" max="8" width="10" style="22" customWidth="1"/>
    <col min="9" max="9" width="10.28515625" style="22" customWidth="1"/>
    <col min="10" max="10" width="9.5703125" style="22" customWidth="1"/>
    <col min="11" max="11" width="10.140625" style="22" customWidth="1"/>
    <col min="12" max="16384" width="9.140625" style="22"/>
  </cols>
  <sheetData>
    <row r="1" spans="1:12" ht="42" customHeight="1">
      <c r="A1" s="322" t="s">
        <v>256</v>
      </c>
      <c r="B1" s="322"/>
      <c r="C1" s="322"/>
      <c r="D1" s="322"/>
      <c r="E1" s="322"/>
      <c r="F1" s="322"/>
      <c r="G1" s="322"/>
      <c r="H1" s="322"/>
      <c r="I1" s="322"/>
      <c r="J1" s="322" t="s">
        <v>128</v>
      </c>
      <c r="K1" s="322"/>
      <c r="L1" s="322"/>
    </row>
    <row r="2" spans="1:12" ht="19.5" customHeight="1">
      <c r="A2" s="323" t="s">
        <v>1</v>
      </c>
      <c r="B2" s="323" t="s">
        <v>129</v>
      </c>
      <c r="C2" s="323" t="s">
        <v>130</v>
      </c>
      <c r="D2" s="324" t="s">
        <v>131</v>
      </c>
      <c r="E2" s="324" t="s">
        <v>132</v>
      </c>
      <c r="F2" s="325" t="s">
        <v>133</v>
      </c>
      <c r="G2" s="325" t="s">
        <v>134</v>
      </c>
      <c r="H2" s="326" t="s">
        <v>135</v>
      </c>
      <c r="I2" s="326"/>
      <c r="J2" s="326"/>
      <c r="K2" s="326"/>
      <c r="L2" s="326"/>
    </row>
    <row r="3" spans="1:12" ht="13.5" customHeight="1">
      <c r="A3" s="323"/>
      <c r="B3" s="323"/>
      <c r="C3" s="323"/>
      <c r="D3" s="324"/>
      <c r="E3" s="324"/>
      <c r="F3" s="325"/>
      <c r="G3" s="325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21" t="s">
        <v>257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</row>
    <row r="5" spans="1:12" ht="13.5" customHeight="1">
      <c r="A5" s="310" t="s">
        <v>116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2"/>
    </row>
    <row r="6" spans="1:12" ht="15.75" customHeight="1">
      <c r="A6" s="71" t="s">
        <v>239</v>
      </c>
      <c r="B6" s="18">
        <v>68</v>
      </c>
      <c r="C6" s="18">
        <v>68</v>
      </c>
      <c r="D6" s="27">
        <v>44</v>
      </c>
      <c r="E6" s="27">
        <f>D6/100*33.3+D6</f>
        <v>58.652000000000001</v>
      </c>
      <c r="F6" s="28">
        <f>(B6*E6)/1000</f>
        <v>3.9883360000000003</v>
      </c>
      <c r="G6" s="29"/>
      <c r="H6" s="15"/>
      <c r="I6" s="15"/>
      <c r="J6" s="15"/>
      <c r="K6" s="15"/>
      <c r="L6" s="15"/>
    </row>
    <row r="7" spans="1:12" ht="15" customHeight="1">
      <c r="A7" s="71" t="s">
        <v>240</v>
      </c>
      <c r="B7" s="18">
        <v>9</v>
      </c>
      <c r="C7" s="18">
        <v>9</v>
      </c>
      <c r="D7" s="27">
        <v>395.5</v>
      </c>
      <c r="E7" s="27">
        <f>D7/100*30+D7</f>
        <v>514.15</v>
      </c>
      <c r="F7" s="28">
        <f>(B7*E7)/1000</f>
        <v>4.6273499999999999</v>
      </c>
      <c r="G7" s="29"/>
      <c r="H7" s="15"/>
      <c r="I7" s="15"/>
      <c r="J7" s="15"/>
      <c r="K7" s="15"/>
      <c r="L7" s="15"/>
    </row>
    <row r="8" spans="1:12" ht="12.75" customHeight="1">
      <c r="A8" s="71" t="s">
        <v>158</v>
      </c>
      <c r="B8" s="18">
        <v>0.7</v>
      </c>
      <c r="C8" s="18">
        <v>0.7</v>
      </c>
      <c r="D8" s="27">
        <v>17</v>
      </c>
      <c r="E8" s="27">
        <f>D8/100*30+D8</f>
        <v>22.1</v>
      </c>
      <c r="F8" s="28">
        <f>(B8*E8)/1000</f>
        <v>1.5470000000000001E-2</v>
      </c>
      <c r="G8" s="29"/>
      <c r="H8" s="15"/>
      <c r="I8" s="15"/>
      <c r="J8" s="15"/>
      <c r="K8" s="15"/>
      <c r="L8" s="15"/>
    </row>
    <row r="9" spans="1:12" ht="12.75" customHeight="1">
      <c r="A9" s="116" t="s">
        <v>145</v>
      </c>
      <c r="B9" s="117">
        <v>21</v>
      </c>
      <c r="C9" s="18">
        <v>20</v>
      </c>
      <c r="D9" s="27">
        <v>415</v>
      </c>
      <c r="E9" s="27">
        <f>D9/100*30+D9</f>
        <v>539.5</v>
      </c>
      <c r="F9" s="28">
        <f>(B9*E9)/1000</f>
        <v>11.329499999999999</v>
      </c>
      <c r="G9" s="29"/>
      <c r="H9" s="15"/>
      <c r="I9" s="15"/>
      <c r="J9" s="15"/>
      <c r="K9" s="15"/>
      <c r="L9" s="15"/>
    </row>
    <row r="10" spans="1:12" ht="13.5" customHeight="1">
      <c r="A10" s="70" t="s">
        <v>143</v>
      </c>
      <c r="B10" s="34"/>
      <c r="C10" s="305" t="s">
        <v>241</v>
      </c>
      <c r="D10" s="306"/>
      <c r="E10" s="306"/>
      <c r="F10" s="307"/>
      <c r="G10" s="31">
        <f>F6+F7+F8+F9</f>
        <v>19.960656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 s="32" customFormat="1" ht="19.5" customHeight="1">
      <c r="A11" s="318" t="s">
        <v>149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</row>
    <row r="12" spans="1:12" s="32" customFormat="1" ht="19.5" customHeight="1">
      <c r="A12" s="33" t="s">
        <v>150</v>
      </c>
      <c r="B12" s="34">
        <v>10</v>
      </c>
      <c r="C12" s="35">
        <v>10</v>
      </c>
      <c r="D12" s="36">
        <v>395.5</v>
      </c>
      <c r="E12" s="36">
        <f>D12/100*35+D12</f>
        <v>533.92499999999995</v>
      </c>
      <c r="F12" s="37">
        <f>(B12*E12)/1000</f>
        <v>5.3392499999999998</v>
      </c>
      <c r="G12" s="38">
        <f>F12</f>
        <v>5.3392499999999998</v>
      </c>
      <c r="H12" s="15">
        <v>4.6399999999999997</v>
      </c>
      <c r="I12" s="15">
        <v>5.9</v>
      </c>
      <c r="J12" s="15">
        <v>0</v>
      </c>
      <c r="K12" s="15">
        <v>70</v>
      </c>
      <c r="L12" s="15">
        <v>0.14000000000000001</v>
      </c>
    </row>
    <row r="13" spans="1:12" s="32" customFormat="1" ht="19.5" customHeight="1">
      <c r="A13" s="318" t="s">
        <v>144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</row>
    <row r="14" spans="1:12" s="32" customFormat="1" ht="19.5" customHeight="1">
      <c r="A14" s="33" t="s">
        <v>145</v>
      </c>
      <c r="B14" s="34">
        <v>21</v>
      </c>
      <c r="C14" s="35">
        <v>20</v>
      </c>
      <c r="D14" s="36">
        <v>415</v>
      </c>
      <c r="E14" s="36">
        <f>D14/100*35+D14</f>
        <v>560.25</v>
      </c>
      <c r="F14" s="37">
        <f>(B14*E14)/1000</f>
        <v>11.76525</v>
      </c>
      <c r="G14" s="38">
        <f>F14</f>
        <v>11.76525</v>
      </c>
      <c r="H14" s="15">
        <v>4.6399999999999997</v>
      </c>
      <c r="I14" s="15">
        <v>5.9</v>
      </c>
      <c r="J14" s="15">
        <v>0</v>
      </c>
      <c r="K14" s="15">
        <v>70</v>
      </c>
      <c r="L14" s="15">
        <v>0.14000000000000001</v>
      </c>
    </row>
    <row r="15" spans="1:12" ht="18.75" customHeight="1">
      <c r="A15" s="310" t="s">
        <v>199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2"/>
    </row>
    <row r="16" spans="1:12" ht="16.5" customHeight="1">
      <c r="A16" s="21" t="s">
        <v>140</v>
      </c>
      <c r="B16" s="15">
        <v>200</v>
      </c>
      <c r="C16" s="88">
        <v>200</v>
      </c>
      <c r="D16" s="39">
        <v>62</v>
      </c>
      <c r="E16" s="27">
        <f>D16/100*35+D16</f>
        <v>83.7</v>
      </c>
      <c r="F16" s="28">
        <f>(B16*E16)/1000</f>
        <v>16.739999999999998</v>
      </c>
      <c r="G16" s="29"/>
      <c r="H16" s="15"/>
      <c r="I16" s="15"/>
      <c r="J16" s="15"/>
      <c r="K16" s="15"/>
      <c r="L16" s="15"/>
    </row>
    <row r="17" spans="1:12" ht="14.25" customHeight="1">
      <c r="A17" s="21" t="s">
        <v>141</v>
      </c>
      <c r="B17" s="15">
        <v>7</v>
      </c>
      <c r="C17" s="88">
        <v>7</v>
      </c>
      <c r="D17" s="39">
        <v>55</v>
      </c>
      <c r="E17" s="27">
        <f>D17/100*35+D17</f>
        <v>74.25</v>
      </c>
      <c r="F17" s="28">
        <f>(B17*E17)/1000</f>
        <v>0.51975000000000005</v>
      </c>
      <c r="G17" s="40"/>
      <c r="H17" s="15">
        <v>7.0000000000000007E-2</v>
      </c>
      <c r="I17" s="15">
        <v>0.02</v>
      </c>
      <c r="J17" s="15">
        <v>15</v>
      </c>
      <c r="K17" s="15">
        <v>60</v>
      </c>
      <c r="L17" s="15"/>
    </row>
    <row r="18" spans="1:12" ht="14.25" customHeight="1">
      <c r="A18" s="21" t="s">
        <v>200</v>
      </c>
      <c r="B18" s="15">
        <v>5</v>
      </c>
      <c r="C18" s="88">
        <v>5</v>
      </c>
      <c r="D18" s="39">
        <v>270</v>
      </c>
      <c r="E18" s="27">
        <f>D18/100*35+D18</f>
        <v>364.5</v>
      </c>
      <c r="F18" s="28">
        <f>(B18*E18)/1000</f>
        <v>1.8225</v>
      </c>
      <c r="G18" s="40"/>
      <c r="H18" s="15"/>
      <c r="I18" s="15"/>
      <c r="J18" s="15"/>
      <c r="K18" s="15"/>
      <c r="L18" s="15"/>
    </row>
    <row r="19" spans="1:12" ht="13.5" customHeight="1">
      <c r="A19" s="30" t="s">
        <v>143</v>
      </c>
      <c r="B19" s="25"/>
      <c r="C19" s="310">
        <v>200</v>
      </c>
      <c r="D19" s="311"/>
      <c r="E19" s="311"/>
      <c r="F19" s="312"/>
      <c r="G19" s="31">
        <f>F16+F17+F18</f>
        <v>19.082249999999998</v>
      </c>
      <c r="H19" s="15">
        <v>5.34</v>
      </c>
      <c r="I19" s="15">
        <v>11.23</v>
      </c>
      <c r="J19" s="15">
        <v>35.1</v>
      </c>
      <c r="K19" s="15">
        <v>263</v>
      </c>
      <c r="L19" s="15">
        <v>1.23</v>
      </c>
    </row>
    <row r="20" spans="1:12" s="41" customFormat="1" ht="15.75" customHeight="1">
      <c r="A20" s="310" t="s">
        <v>262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2"/>
    </row>
    <row r="21" spans="1:12" ht="18.75" customHeight="1">
      <c r="A21" s="24" t="s">
        <v>263</v>
      </c>
      <c r="B21" s="25">
        <v>55</v>
      </c>
      <c r="C21" s="26">
        <v>55</v>
      </c>
      <c r="D21" s="27">
        <v>164</v>
      </c>
      <c r="E21" s="28">
        <f>D21/100*35+D21</f>
        <v>221.4</v>
      </c>
      <c r="F21" s="28">
        <f>(B21*E21)/1000</f>
        <v>12.177</v>
      </c>
      <c r="G21" s="40">
        <f>F21</f>
        <v>12.177</v>
      </c>
      <c r="H21" s="15">
        <v>4.32</v>
      </c>
      <c r="I21" s="15">
        <v>3.2</v>
      </c>
      <c r="J21" s="15">
        <v>30.6</v>
      </c>
      <c r="K21" s="15">
        <v>19</v>
      </c>
      <c r="L21" s="15"/>
    </row>
    <row r="22" spans="1:12" s="41" customFormat="1" ht="16.5" customHeight="1">
      <c r="A22" s="310" t="s">
        <v>16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2"/>
    </row>
    <row r="23" spans="1:12" s="41" customFormat="1" ht="18" customHeight="1">
      <c r="A23" s="24" t="s">
        <v>148</v>
      </c>
      <c r="B23" s="25">
        <v>60</v>
      </c>
      <c r="C23" s="26">
        <v>60</v>
      </c>
      <c r="D23" s="27">
        <v>58</v>
      </c>
      <c r="E23" s="27">
        <f>D23/100*35+D23</f>
        <v>78.3</v>
      </c>
      <c r="F23" s="28">
        <f>(B23*E23)/1000</f>
        <v>4.6980000000000004</v>
      </c>
      <c r="G23" s="42">
        <f>F23</f>
        <v>4.6980000000000004</v>
      </c>
      <c r="H23" s="15">
        <v>8</v>
      </c>
      <c r="I23" s="15">
        <v>1</v>
      </c>
      <c r="J23" s="15">
        <v>53</v>
      </c>
      <c r="K23" s="15">
        <v>250</v>
      </c>
      <c r="L23" s="15"/>
    </row>
    <row r="24" spans="1:12" ht="17.25" customHeight="1">
      <c r="A24" s="315"/>
      <c r="B24" s="316"/>
      <c r="C24" s="316"/>
      <c r="D24" s="317"/>
      <c r="E24" s="43"/>
      <c r="F24" s="40"/>
      <c r="G24" s="40">
        <f>G10+G12+G14+G19+G23+G21</f>
        <v>73.022406000000004</v>
      </c>
      <c r="H24" s="40">
        <f>H10+H12+H14+H19+H23</f>
        <v>27.96</v>
      </c>
      <c r="I24" s="40">
        <f>I10+I12+I14+I19+I23</f>
        <v>35.260000000000005</v>
      </c>
      <c r="J24" s="40">
        <f>J10+J12+J14+J19+J23</f>
        <v>123.2</v>
      </c>
      <c r="K24" s="40">
        <f>K10+K12+K14+K19+K23</f>
        <v>916</v>
      </c>
      <c r="L24" s="40">
        <f>L10+L12+L14+L19+L23</f>
        <v>2.74</v>
      </c>
    </row>
    <row r="25" spans="1:12" ht="16.5" customHeight="1">
      <c r="A25" s="319" t="s">
        <v>154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</row>
    <row r="26" spans="1:12" s="44" customFormat="1">
      <c r="A26" s="310" t="s">
        <v>36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2"/>
    </row>
    <row r="27" spans="1:12" s="44" customFormat="1">
      <c r="A27" s="14" t="s">
        <v>165</v>
      </c>
      <c r="B27" s="15">
        <v>63</v>
      </c>
      <c r="C27" s="15">
        <v>50.4</v>
      </c>
      <c r="D27" s="60">
        <v>30</v>
      </c>
      <c r="E27" s="15">
        <f t="shared" ref="E27:E32" si="0">D27/100*35+D27</f>
        <v>40.5</v>
      </c>
      <c r="F27" s="29">
        <f t="shared" ref="F27:F32" si="1">(B27*E27)/1000</f>
        <v>2.5514999999999999</v>
      </c>
      <c r="G27" s="29"/>
      <c r="H27" s="46"/>
      <c r="I27" s="46"/>
      <c r="J27" s="46"/>
      <c r="K27" s="46"/>
      <c r="L27" s="46"/>
    </row>
    <row r="28" spans="1:12" s="44" customFormat="1">
      <c r="A28" s="14" t="s">
        <v>162</v>
      </c>
      <c r="B28" s="15">
        <v>7.5</v>
      </c>
      <c r="C28" s="15">
        <v>6</v>
      </c>
      <c r="D28" s="47">
        <v>30</v>
      </c>
      <c r="E28" s="15">
        <f t="shared" si="0"/>
        <v>40.5</v>
      </c>
      <c r="F28" s="29">
        <f t="shared" si="1"/>
        <v>0.30375000000000002</v>
      </c>
      <c r="G28" s="40"/>
      <c r="H28" s="48"/>
      <c r="I28" s="48"/>
      <c r="J28" s="48"/>
      <c r="K28" s="48"/>
      <c r="L28" s="48"/>
    </row>
    <row r="29" spans="1:12" s="44" customFormat="1">
      <c r="A29" s="14" t="s">
        <v>141</v>
      </c>
      <c r="B29" s="15">
        <v>1</v>
      </c>
      <c r="C29" s="15">
        <v>1</v>
      </c>
      <c r="D29" s="47">
        <v>55</v>
      </c>
      <c r="E29" s="15">
        <f t="shared" si="0"/>
        <v>74.25</v>
      </c>
      <c r="F29" s="29">
        <f t="shared" si="1"/>
        <v>7.4249999999999997E-2</v>
      </c>
      <c r="G29" s="40"/>
      <c r="H29" s="48"/>
      <c r="I29" s="48"/>
      <c r="J29" s="48"/>
      <c r="K29" s="48"/>
      <c r="L29" s="48"/>
    </row>
    <row r="30" spans="1:12" s="44" customFormat="1">
      <c r="A30" s="14" t="s">
        <v>166</v>
      </c>
      <c r="B30" s="15">
        <v>0.1</v>
      </c>
      <c r="C30" s="15">
        <v>0.1</v>
      </c>
      <c r="D30" s="47">
        <v>450</v>
      </c>
      <c r="E30" s="15">
        <f t="shared" si="0"/>
        <v>607.5</v>
      </c>
      <c r="F30" s="29">
        <f t="shared" si="1"/>
        <v>6.0749999999999998E-2</v>
      </c>
      <c r="G30" s="40"/>
      <c r="H30" s="48"/>
      <c r="I30" s="48"/>
      <c r="J30" s="48"/>
      <c r="K30" s="48"/>
      <c r="L30" s="48"/>
    </row>
    <row r="31" spans="1:12" s="44" customFormat="1">
      <c r="A31" s="14" t="s">
        <v>167</v>
      </c>
      <c r="B31" s="15">
        <v>6</v>
      </c>
      <c r="C31" s="15">
        <v>6</v>
      </c>
      <c r="D31" s="47">
        <v>157</v>
      </c>
      <c r="E31" s="15">
        <f t="shared" si="0"/>
        <v>211.95</v>
      </c>
      <c r="F31" s="29">
        <f t="shared" si="1"/>
        <v>1.2716999999999998</v>
      </c>
      <c r="G31" s="40"/>
      <c r="H31" s="48"/>
      <c r="I31" s="48"/>
      <c r="J31" s="48"/>
      <c r="K31" s="48"/>
      <c r="L31" s="48"/>
    </row>
    <row r="32" spans="1:12" s="44" customFormat="1">
      <c r="A32" s="14" t="s">
        <v>168</v>
      </c>
      <c r="B32" s="15">
        <v>0.2</v>
      </c>
      <c r="C32" s="15">
        <v>0.2</v>
      </c>
      <c r="D32" s="47">
        <v>14</v>
      </c>
      <c r="E32" s="15">
        <f t="shared" si="0"/>
        <v>18.899999999999999</v>
      </c>
      <c r="F32" s="29">
        <f t="shared" si="1"/>
        <v>3.7799999999999999E-3</v>
      </c>
      <c r="G32" s="40"/>
      <c r="H32" s="48"/>
      <c r="I32" s="48"/>
      <c r="J32" s="48"/>
      <c r="K32" s="48"/>
      <c r="L32" s="48"/>
    </row>
    <row r="33" spans="1:12">
      <c r="A33" s="85" t="s">
        <v>143</v>
      </c>
      <c r="B33" s="308" t="s">
        <v>186</v>
      </c>
      <c r="C33" s="309"/>
      <c r="D33" s="15"/>
      <c r="E33" s="15"/>
      <c r="F33" s="29"/>
      <c r="G33" s="40">
        <v>10</v>
      </c>
      <c r="H33" s="50"/>
      <c r="I33" s="50"/>
      <c r="J33" s="50"/>
      <c r="K33" s="50"/>
      <c r="L33" s="50"/>
    </row>
    <row r="34" spans="1:12" ht="15.75" customHeight="1">
      <c r="A34" s="310" t="s">
        <v>242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2"/>
    </row>
    <row r="35" spans="1:12" s="119" customFormat="1">
      <c r="A35" s="3" t="s">
        <v>159</v>
      </c>
      <c r="B35" s="4">
        <v>50</v>
      </c>
      <c r="C35" s="4">
        <v>36</v>
      </c>
      <c r="D35" s="2">
        <v>45</v>
      </c>
      <c r="E35" s="2">
        <f>D35/100*35+D35</f>
        <v>60.75</v>
      </c>
      <c r="F35" s="5">
        <f t="shared" ref="F35:F42" si="2">(B35*E35)/1000</f>
        <v>3.0375000000000001</v>
      </c>
      <c r="G35" s="5"/>
      <c r="H35" s="118"/>
      <c r="I35" s="118"/>
      <c r="J35" s="118"/>
      <c r="K35" s="118"/>
      <c r="L35" s="118"/>
    </row>
    <row r="36" spans="1:12" s="119" customFormat="1">
      <c r="A36" s="3" t="s">
        <v>243</v>
      </c>
      <c r="B36" s="4">
        <v>5</v>
      </c>
      <c r="C36" s="4">
        <v>5</v>
      </c>
      <c r="D36" s="2">
        <v>49</v>
      </c>
      <c r="E36" s="2">
        <f t="shared" ref="E36:E42" si="3">D36/100*35+D36</f>
        <v>66.150000000000006</v>
      </c>
      <c r="F36" s="5">
        <f t="shared" si="2"/>
        <v>0.33074999999999999</v>
      </c>
      <c r="G36" s="5"/>
      <c r="H36" s="118"/>
      <c r="I36" s="118"/>
      <c r="J36" s="118"/>
      <c r="K36" s="118"/>
      <c r="L36" s="118"/>
    </row>
    <row r="37" spans="1:12" s="119" customFormat="1">
      <c r="A37" s="3" t="s">
        <v>161</v>
      </c>
      <c r="B37" s="4">
        <v>12</v>
      </c>
      <c r="C37" s="4">
        <v>10</v>
      </c>
      <c r="D37" s="2">
        <v>24</v>
      </c>
      <c r="E37" s="2">
        <f t="shared" si="3"/>
        <v>32.4</v>
      </c>
      <c r="F37" s="5">
        <f t="shared" si="2"/>
        <v>0.38879999999999998</v>
      </c>
      <c r="G37" s="5"/>
      <c r="H37" s="118"/>
      <c r="I37" s="118"/>
      <c r="J37" s="118"/>
      <c r="K37" s="118"/>
      <c r="L37" s="118"/>
    </row>
    <row r="38" spans="1:12" s="119" customFormat="1">
      <c r="A38" s="3" t="s">
        <v>162</v>
      </c>
      <c r="B38" s="4">
        <v>15</v>
      </c>
      <c r="C38" s="4">
        <v>12</v>
      </c>
      <c r="D38" s="2">
        <v>30</v>
      </c>
      <c r="E38" s="2">
        <f t="shared" si="3"/>
        <v>40.5</v>
      </c>
      <c r="F38" s="5">
        <f t="shared" si="2"/>
        <v>0.60750000000000004</v>
      </c>
      <c r="G38" s="5"/>
      <c r="H38" s="118"/>
      <c r="I38" s="118"/>
      <c r="J38" s="118"/>
      <c r="K38" s="118"/>
      <c r="L38" s="118"/>
    </row>
    <row r="39" spans="1:12" s="119" customFormat="1">
      <c r="A39" s="3" t="s">
        <v>157</v>
      </c>
      <c r="B39" s="4">
        <v>3</v>
      </c>
      <c r="C39" s="4">
        <v>3</v>
      </c>
      <c r="D39" s="2">
        <v>157</v>
      </c>
      <c r="E39" s="2">
        <f t="shared" si="3"/>
        <v>211.95</v>
      </c>
      <c r="F39" s="5">
        <f t="shared" si="2"/>
        <v>0.63584999999999992</v>
      </c>
      <c r="G39" s="5"/>
      <c r="H39" s="118"/>
      <c r="I39" s="118"/>
      <c r="J39" s="118"/>
      <c r="K39" s="118"/>
      <c r="L39" s="118"/>
    </row>
    <row r="40" spans="1:12" s="119" customFormat="1">
      <c r="A40" s="3" t="s">
        <v>244</v>
      </c>
      <c r="B40" s="4">
        <v>150</v>
      </c>
      <c r="C40" s="4">
        <v>150</v>
      </c>
      <c r="D40" s="2"/>
      <c r="E40" s="2">
        <f t="shared" si="3"/>
        <v>0</v>
      </c>
      <c r="F40" s="5">
        <f t="shared" si="2"/>
        <v>0</v>
      </c>
      <c r="G40" s="5"/>
      <c r="H40" s="118"/>
      <c r="I40" s="118"/>
      <c r="J40" s="118"/>
      <c r="K40" s="118"/>
      <c r="L40" s="118"/>
    </row>
    <row r="41" spans="1:12" s="119" customFormat="1">
      <c r="A41" s="3" t="s">
        <v>198</v>
      </c>
      <c r="B41" s="4">
        <v>10</v>
      </c>
      <c r="C41" s="4">
        <v>10</v>
      </c>
      <c r="D41" s="2">
        <v>185</v>
      </c>
      <c r="E41" s="2">
        <f t="shared" si="3"/>
        <v>249.75</v>
      </c>
      <c r="F41" s="5">
        <f t="shared" si="2"/>
        <v>2.4975000000000001</v>
      </c>
      <c r="G41" s="5"/>
      <c r="H41" s="118"/>
      <c r="I41" s="118"/>
      <c r="J41" s="118"/>
      <c r="K41" s="118"/>
      <c r="L41" s="118"/>
    </row>
    <row r="42" spans="1:12" s="119" customFormat="1">
      <c r="A42" s="3" t="s">
        <v>158</v>
      </c>
      <c r="B42" s="4">
        <v>2</v>
      </c>
      <c r="C42" s="120">
        <v>2</v>
      </c>
      <c r="D42" s="2">
        <v>17</v>
      </c>
      <c r="E42" s="2">
        <f t="shared" si="3"/>
        <v>22.95</v>
      </c>
      <c r="F42" s="5">
        <f t="shared" si="2"/>
        <v>4.5899999999999996E-2</v>
      </c>
      <c r="G42" s="5"/>
      <c r="H42" s="118"/>
      <c r="I42" s="118"/>
      <c r="J42" s="118"/>
      <c r="K42" s="118"/>
      <c r="L42" s="118"/>
    </row>
    <row r="43" spans="1:12">
      <c r="A43" s="75" t="s">
        <v>143</v>
      </c>
      <c r="B43" s="338" t="s">
        <v>185</v>
      </c>
      <c r="C43" s="338"/>
      <c r="D43" s="15"/>
      <c r="E43" s="15"/>
      <c r="F43" s="29"/>
      <c r="G43" s="40">
        <v>15</v>
      </c>
      <c r="H43" s="50"/>
      <c r="I43" s="50"/>
      <c r="J43" s="50"/>
      <c r="K43" s="50"/>
      <c r="L43" s="50"/>
    </row>
    <row r="44" spans="1:12" ht="13.5" customHeight="1">
      <c r="A44" s="354" t="s">
        <v>249</v>
      </c>
      <c r="B44" s="355"/>
      <c r="C44" s="355"/>
      <c r="D44" s="311"/>
      <c r="E44" s="311"/>
      <c r="F44" s="311"/>
      <c r="G44" s="311"/>
      <c r="H44" s="311"/>
      <c r="I44" s="311"/>
      <c r="J44" s="311"/>
      <c r="K44" s="311"/>
      <c r="L44" s="312"/>
    </row>
    <row r="45" spans="1:12" ht="15.75" customHeight="1">
      <c r="A45" s="121" t="s">
        <v>247</v>
      </c>
      <c r="B45" s="1">
        <v>94</v>
      </c>
      <c r="C45" s="1">
        <v>68</v>
      </c>
      <c r="D45" s="39">
        <v>184</v>
      </c>
      <c r="E45" s="27">
        <f>D45/100*30+D45</f>
        <v>239.2</v>
      </c>
      <c r="F45" s="28">
        <f>(B45*E45)/1000</f>
        <v>22.4848</v>
      </c>
      <c r="G45" s="29"/>
      <c r="H45" s="15"/>
      <c r="I45" s="15"/>
      <c r="J45" s="15"/>
      <c r="K45" s="15"/>
      <c r="L45" s="15"/>
    </row>
    <row r="46" spans="1:12" ht="15.75" customHeight="1">
      <c r="A46" s="121" t="s">
        <v>150</v>
      </c>
      <c r="B46" s="1">
        <v>6</v>
      </c>
      <c r="C46" s="1">
        <v>6</v>
      </c>
      <c r="D46" s="39">
        <v>395.5</v>
      </c>
      <c r="E46" s="27">
        <f>D46/100*30+D46</f>
        <v>514.15</v>
      </c>
      <c r="F46" s="28">
        <f>(B46*E46)/1000</f>
        <v>3.0848999999999998</v>
      </c>
      <c r="G46" s="29"/>
      <c r="H46" s="15"/>
      <c r="I46" s="15"/>
      <c r="J46" s="15"/>
      <c r="K46" s="15"/>
      <c r="L46" s="15"/>
    </row>
    <row r="47" spans="1:12" ht="15.75" customHeight="1">
      <c r="A47" s="121" t="s">
        <v>161</v>
      </c>
      <c r="B47" s="1">
        <v>30</v>
      </c>
      <c r="C47" s="1">
        <v>20</v>
      </c>
      <c r="D47" s="39">
        <v>24</v>
      </c>
      <c r="E47" s="27">
        <f>D47/100*30+D47</f>
        <v>31.2</v>
      </c>
      <c r="F47" s="28">
        <f>(B47*E47)/1000</f>
        <v>0.93600000000000005</v>
      </c>
      <c r="G47" s="29"/>
      <c r="H47" s="15"/>
      <c r="I47" s="15"/>
      <c r="J47" s="15"/>
      <c r="K47" s="15"/>
      <c r="L47" s="15"/>
    </row>
    <row r="48" spans="1:12" ht="15.75" customHeight="1">
      <c r="A48" s="121" t="s">
        <v>248</v>
      </c>
      <c r="B48" s="1">
        <v>6</v>
      </c>
      <c r="C48" s="1">
        <v>6</v>
      </c>
      <c r="D48" s="39">
        <v>144</v>
      </c>
      <c r="E48" s="27">
        <f>D48/100*30+D48</f>
        <v>187.2</v>
      </c>
      <c r="F48" s="28">
        <f>(B48*E48)/1000</f>
        <v>1.1231999999999998</v>
      </c>
      <c r="G48" s="29"/>
      <c r="H48" s="15"/>
      <c r="I48" s="15"/>
      <c r="J48" s="15"/>
      <c r="K48" s="15"/>
      <c r="L48" s="15"/>
    </row>
    <row r="49" spans="1:12" ht="15" customHeight="1">
      <c r="A49" s="121" t="s">
        <v>158</v>
      </c>
      <c r="B49" s="1">
        <v>5.0000000000000001E-3</v>
      </c>
      <c r="C49" s="1">
        <v>5.0000000000000001E-3</v>
      </c>
      <c r="D49" s="39">
        <v>17</v>
      </c>
      <c r="E49" s="27">
        <f>D49/100*30+D49</f>
        <v>22.1</v>
      </c>
      <c r="F49" s="28">
        <f>(B49*E49)/1000</f>
        <v>1.1050000000000002E-4</v>
      </c>
      <c r="G49" s="29"/>
      <c r="H49" s="15"/>
      <c r="I49" s="15"/>
      <c r="J49" s="15"/>
      <c r="K49" s="15"/>
      <c r="L49" s="15"/>
    </row>
    <row r="50" spans="1:12" ht="13.5" customHeight="1">
      <c r="A50" s="70" t="s">
        <v>143</v>
      </c>
      <c r="B50" s="34"/>
      <c r="C50" s="305" t="s">
        <v>250</v>
      </c>
      <c r="D50" s="311"/>
      <c r="E50" s="311"/>
      <c r="F50" s="312"/>
      <c r="G50" s="31">
        <v>35</v>
      </c>
      <c r="H50" s="15"/>
      <c r="I50" s="15"/>
      <c r="J50" s="15"/>
      <c r="K50" s="15"/>
      <c r="L50" s="15"/>
    </row>
    <row r="51" spans="1:12" ht="13.5" customHeight="1">
      <c r="A51" s="310" t="s">
        <v>121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2"/>
    </row>
    <row r="52" spans="1:12" ht="13.5" customHeight="1">
      <c r="A52" s="71" t="s">
        <v>251</v>
      </c>
      <c r="B52" s="15">
        <v>45</v>
      </c>
      <c r="C52" s="15">
        <v>40</v>
      </c>
      <c r="D52" s="59">
        <v>97</v>
      </c>
      <c r="E52" s="59">
        <f>D45/100*30+D45</f>
        <v>239.2</v>
      </c>
      <c r="F52" s="31">
        <f>(B45*E45)/1000</f>
        <v>22.4848</v>
      </c>
      <c r="G52" s="31"/>
      <c r="H52" s="15"/>
      <c r="I52" s="15"/>
      <c r="J52" s="15"/>
      <c r="K52" s="15"/>
      <c r="L52" s="15"/>
    </row>
    <row r="53" spans="1:12" ht="13.5" customHeight="1">
      <c r="A53" s="71" t="s">
        <v>168</v>
      </c>
      <c r="B53" s="15">
        <v>0.7</v>
      </c>
      <c r="C53" s="15">
        <v>0.7</v>
      </c>
      <c r="D53" s="59">
        <v>17</v>
      </c>
      <c r="E53" s="59">
        <f>D46/100*30+D46</f>
        <v>514.15</v>
      </c>
      <c r="F53" s="59">
        <f>(B46*E46)/1000</f>
        <v>3.0848999999999998</v>
      </c>
      <c r="G53" s="31"/>
      <c r="H53" s="15"/>
      <c r="I53" s="15"/>
      <c r="J53" s="15"/>
      <c r="K53" s="15"/>
      <c r="L53" s="15"/>
    </row>
    <row r="54" spans="1:12" ht="13.5" customHeight="1">
      <c r="A54" s="71" t="s">
        <v>142</v>
      </c>
      <c r="B54" s="15">
        <v>2</v>
      </c>
      <c r="C54" s="15">
        <v>2</v>
      </c>
      <c r="D54" s="59">
        <v>395.5</v>
      </c>
      <c r="E54" s="59">
        <f>D47/100*30+D47</f>
        <v>31.2</v>
      </c>
      <c r="F54" s="59">
        <f>(B47*E47)/1000</f>
        <v>0.93600000000000005</v>
      </c>
      <c r="G54" s="31"/>
      <c r="H54" s="15"/>
      <c r="I54" s="15"/>
      <c r="J54" s="15"/>
      <c r="K54" s="15"/>
      <c r="L54" s="15"/>
    </row>
    <row r="55" spans="1:12">
      <c r="A55" s="85" t="s">
        <v>143</v>
      </c>
      <c r="B55" s="308" t="s">
        <v>187</v>
      </c>
      <c r="C55" s="309"/>
      <c r="D55" s="51"/>
      <c r="E55" s="51"/>
      <c r="F55" s="52"/>
      <c r="G55" s="53">
        <v>25</v>
      </c>
      <c r="H55" s="54"/>
      <c r="I55" s="54"/>
      <c r="J55" s="54"/>
      <c r="K55" s="54"/>
      <c r="L55" s="54"/>
    </row>
    <row r="56" spans="1:12" ht="18.75" customHeight="1">
      <c r="A56" s="310" t="s">
        <v>151</v>
      </c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2"/>
    </row>
    <row r="57" spans="1:12" ht="16.5" customHeight="1">
      <c r="A57" s="24" t="s">
        <v>146</v>
      </c>
      <c r="B57" s="25">
        <v>2</v>
      </c>
      <c r="C57" s="26">
        <v>2</v>
      </c>
      <c r="D57" s="27">
        <v>320</v>
      </c>
      <c r="E57" s="27">
        <f>D57/100*50+D57</f>
        <v>480</v>
      </c>
      <c r="F57" s="28">
        <f>(B57*E57)/1000</f>
        <v>0.96</v>
      </c>
      <c r="G57" s="29"/>
      <c r="H57" s="15"/>
      <c r="I57" s="15"/>
      <c r="J57" s="15"/>
      <c r="K57" s="15"/>
      <c r="L57" s="15"/>
    </row>
    <row r="58" spans="1:12" ht="14.25" customHeight="1">
      <c r="A58" s="24" t="s">
        <v>147</v>
      </c>
      <c r="B58" s="25">
        <v>25</v>
      </c>
      <c r="C58" s="26">
        <v>25</v>
      </c>
      <c r="D58" s="27">
        <v>55</v>
      </c>
      <c r="E58" s="27">
        <f>D58/100*50+D58</f>
        <v>82.5</v>
      </c>
      <c r="F58" s="28">
        <f>(B58*E58)/1000</f>
        <v>2.0625</v>
      </c>
      <c r="G58" s="40"/>
      <c r="H58" s="15">
        <v>7.0000000000000007E-2</v>
      </c>
      <c r="I58" s="15">
        <v>0.02</v>
      </c>
      <c r="J58" s="15">
        <v>15</v>
      </c>
      <c r="K58" s="15">
        <v>60</v>
      </c>
      <c r="L58" s="15"/>
    </row>
    <row r="59" spans="1:12" ht="14.25" customHeight="1">
      <c r="A59" s="24" t="s">
        <v>152</v>
      </c>
      <c r="B59" s="25">
        <v>8</v>
      </c>
      <c r="C59" s="27">
        <v>7.2</v>
      </c>
      <c r="D59" s="27">
        <v>140</v>
      </c>
      <c r="E59" s="27">
        <f>D59/100*50+D59</f>
        <v>210</v>
      </c>
      <c r="F59" s="28">
        <f>(B59*E59)/1000</f>
        <v>1.68</v>
      </c>
      <c r="G59" s="40"/>
      <c r="H59" s="15"/>
      <c r="I59" s="15"/>
      <c r="J59" s="15"/>
      <c r="K59" s="15"/>
      <c r="L59" s="15"/>
    </row>
    <row r="60" spans="1:12" ht="13.5" customHeight="1">
      <c r="A60" s="30" t="s">
        <v>143</v>
      </c>
      <c r="B60" s="25"/>
      <c r="C60" s="310">
        <v>200</v>
      </c>
      <c r="D60" s="311"/>
      <c r="E60" s="311"/>
      <c r="F60" s="312"/>
      <c r="G60" s="31">
        <v>5</v>
      </c>
      <c r="H60" s="15">
        <v>5.34</v>
      </c>
      <c r="I60" s="15">
        <v>11.23</v>
      </c>
      <c r="J60" s="15">
        <v>35.1</v>
      </c>
      <c r="K60" s="15">
        <v>263</v>
      </c>
      <c r="L60" s="15">
        <v>1.23</v>
      </c>
    </row>
    <row r="61" spans="1:12">
      <c r="A61" s="30" t="s">
        <v>163</v>
      </c>
      <c r="B61" s="59">
        <v>80</v>
      </c>
      <c r="C61" s="59">
        <v>80</v>
      </c>
      <c r="D61" s="302"/>
      <c r="E61" s="303"/>
      <c r="F61" s="303"/>
      <c r="G61" s="304"/>
      <c r="H61" s="50"/>
      <c r="I61" s="50"/>
      <c r="J61" s="50"/>
      <c r="K61" s="50"/>
      <c r="L61" s="61"/>
    </row>
    <row r="62" spans="1:12">
      <c r="A62" s="24" t="s">
        <v>163</v>
      </c>
      <c r="B62" s="25">
        <v>30</v>
      </c>
      <c r="C62" s="25">
        <v>30</v>
      </c>
      <c r="D62" s="15">
        <v>40</v>
      </c>
      <c r="E62" s="15">
        <f>D62/100*30+D62</f>
        <v>52</v>
      </c>
      <c r="F62" s="29">
        <v>1.5</v>
      </c>
      <c r="G62" s="29"/>
      <c r="H62" s="50"/>
      <c r="I62" s="50"/>
      <c r="J62" s="50"/>
      <c r="K62" s="50"/>
      <c r="L62" s="61"/>
    </row>
    <row r="63" spans="1:12">
      <c r="A63" s="30" t="s">
        <v>164</v>
      </c>
      <c r="B63" s="59">
        <v>30</v>
      </c>
      <c r="C63" s="59">
        <v>30</v>
      </c>
      <c r="D63" s="302"/>
      <c r="E63" s="303"/>
      <c r="F63" s="303"/>
      <c r="G63" s="304"/>
      <c r="H63" s="50"/>
      <c r="I63" s="50"/>
      <c r="J63" s="50"/>
      <c r="K63" s="50"/>
      <c r="L63" s="61"/>
    </row>
    <row r="64" spans="1:12">
      <c r="A64" s="30" t="s">
        <v>164</v>
      </c>
      <c r="B64" s="59">
        <v>30</v>
      </c>
      <c r="C64" s="59">
        <v>30</v>
      </c>
      <c r="D64" s="15">
        <v>44</v>
      </c>
      <c r="E64" s="15">
        <f>D64/100*30+D64</f>
        <v>57.2</v>
      </c>
      <c r="F64" s="29">
        <v>1.5</v>
      </c>
      <c r="G64" s="40"/>
      <c r="H64" s="50"/>
      <c r="I64" s="50"/>
      <c r="J64" s="50"/>
      <c r="K64" s="50"/>
      <c r="L64" s="61"/>
    </row>
    <row r="65" spans="1:12" ht="15" customHeight="1">
      <c r="A65" s="302" t="s">
        <v>133</v>
      </c>
      <c r="B65" s="303"/>
      <c r="C65" s="303"/>
      <c r="D65" s="304"/>
      <c r="E65" s="60"/>
      <c r="F65" s="29"/>
      <c r="G65" s="62">
        <f>G33+G43+G50+G55+G60+F62+F64</f>
        <v>93</v>
      </c>
      <c r="H65" s="50"/>
      <c r="I65" s="50"/>
      <c r="J65" s="50"/>
      <c r="K65" s="50"/>
      <c r="L65" s="50"/>
    </row>
    <row r="66" spans="1:12">
      <c r="A66" s="22"/>
      <c r="B66" s="22"/>
      <c r="C66" s="63"/>
      <c r="E66" s="64"/>
      <c r="F66" s="22"/>
      <c r="G66" s="22"/>
    </row>
    <row r="67" spans="1:12">
      <c r="A67" s="22"/>
      <c r="B67" s="22"/>
      <c r="C67" s="63"/>
    </row>
    <row r="68" spans="1:12">
      <c r="A68" s="22"/>
      <c r="B68" s="22"/>
      <c r="C68" s="63"/>
    </row>
    <row r="69" spans="1:12">
      <c r="A69" s="22"/>
      <c r="B69" s="22"/>
      <c r="C69" s="63"/>
    </row>
    <row r="70" spans="1:12">
      <c r="A70" s="22"/>
      <c r="B70" s="22"/>
      <c r="C70" s="63"/>
    </row>
    <row r="71" spans="1:12">
      <c r="A71" s="22"/>
      <c r="B71" s="22"/>
      <c r="C71" s="63"/>
    </row>
    <row r="72" spans="1:12">
      <c r="A72" s="22"/>
      <c r="B72" s="22"/>
      <c r="C72" s="63"/>
    </row>
    <row r="73" spans="1:12">
      <c r="A73" s="22"/>
      <c r="B73" s="22"/>
      <c r="C73" s="63"/>
    </row>
    <row r="74" spans="1:12">
      <c r="A74" s="22"/>
      <c r="B74" s="22"/>
      <c r="C74" s="63"/>
    </row>
    <row r="75" spans="1:12">
      <c r="A75" s="22"/>
      <c r="B75" s="22"/>
      <c r="C75" s="63"/>
    </row>
    <row r="76" spans="1:12">
      <c r="A76" s="22"/>
      <c r="B76" s="22"/>
      <c r="C76" s="63"/>
    </row>
    <row r="77" spans="1:12">
      <c r="A77" s="22"/>
      <c r="B77" s="22"/>
      <c r="C77" s="63"/>
    </row>
    <row r="78" spans="1:12">
      <c r="A78" s="22"/>
      <c r="B78" s="22"/>
      <c r="C78" s="63"/>
    </row>
    <row r="79" spans="1:12">
      <c r="A79" s="22"/>
      <c r="B79" s="22"/>
      <c r="C79" s="63"/>
    </row>
    <row r="80" spans="1:12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A492" s="22"/>
      <c r="B492" s="22"/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  <row r="7843" spans="3:3">
      <c r="C7843" s="63"/>
    </row>
  </sheetData>
  <mergeCells count="34">
    <mergeCell ref="A65:D65"/>
    <mergeCell ref="A26:L26"/>
    <mergeCell ref="B33:C33"/>
    <mergeCell ref="A51:L51"/>
    <mergeCell ref="B55:C55"/>
    <mergeCell ref="A56:L56"/>
    <mergeCell ref="C60:F60"/>
    <mergeCell ref="A34:L34"/>
    <mergeCell ref="B43:C43"/>
    <mergeCell ref="A44:L44"/>
    <mergeCell ref="C50:F50"/>
    <mergeCell ref="A22:L22"/>
    <mergeCell ref="A24:D24"/>
    <mergeCell ref="A25:L25"/>
    <mergeCell ref="D61:G61"/>
    <mergeCell ref="D63:G6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A11:L11"/>
    <mergeCell ref="A13:L13"/>
    <mergeCell ref="A20:L20"/>
    <mergeCell ref="A4:L4"/>
    <mergeCell ref="A5:L5"/>
    <mergeCell ref="C10:F10"/>
    <mergeCell ref="A15:L15"/>
    <mergeCell ref="C19:F19"/>
  </mergeCells>
  <pageMargins left="0" right="0" top="0" bottom="0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SheetLayoutView="100" workbookViewId="0">
      <selection sqref="A1:XFD1048576"/>
    </sheetView>
  </sheetViews>
  <sheetFormatPr defaultRowHeight="16.5"/>
  <cols>
    <col min="1" max="1" width="31.28515625" style="131" customWidth="1"/>
    <col min="2" max="2" width="10" style="139" customWidth="1"/>
    <col min="3" max="3" width="9.140625" style="139"/>
    <col min="4" max="4" width="11" style="139" customWidth="1"/>
    <col min="5" max="5" width="10.5703125" style="139" customWidth="1"/>
    <col min="6" max="6" width="11.140625" style="139" customWidth="1"/>
    <col min="7" max="7" width="9.140625" style="139"/>
    <col min="8" max="8" width="36.28515625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3" ht="21" customHeight="1">
      <c r="A1" s="295" t="s">
        <v>275</v>
      </c>
      <c r="B1" s="295"/>
      <c r="C1" s="295"/>
      <c r="D1" s="295"/>
      <c r="E1" s="295"/>
      <c r="F1" s="295"/>
      <c r="G1" s="295"/>
      <c r="H1" s="295"/>
      <c r="I1" s="295"/>
    </row>
    <row r="2" spans="1:13" ht="24" customHeight="1">
      <c r="A2" s="126"/>
      <c r="B2" s="213"/>
      <c r="C2" s="300" t="s">
        <v>0</v>
      </c>
      <c r="D2" s="300"/>
      <c r="E2" s="300"/>
      <c r="F2" s="300"/>
      <c r="G2" s="300"/>
      <c r="H2" s="129"/>
      <c r="I2" s="129"/>
    </row>
    <row r="3" spans="1:13">
      <c r="A3" s="298" t="s">
        <v>1</v>
      </c>
      <c r="B3" s="297" t="s">
        <v>2</v>
      </c>
      <c r="C3" s="297" t="s">
        <v>3</v>
      </c>
      <c r="D3" s="298" t="s">
        <v>4</v>
      </c>
      <c r="E3" s="298" t="s">
        <v>5</v>
      </c>
      <c r="F3" s="299" t="s">
        <v>6</v>
      </c>
      <c r="G3" s="298" t="s">
        <v>7</v>
      </c>
      <c r="H3" s="299" t="s">
        <v>8</v>
      </c>
      <c r="I3" s="299" t="s">
        <v>9</v>
      </c>
    </row>
    <row r="4" spans="1:13">
      <c r="A4" s="298"/>
      <c r="B4" s="297"/>
      <c r="C4" s="297"/>
      <c r="D4" s="298"/>
      <c r="E4" s="298"/>
      <c r="F4" s="299"/>
      <c r="G4" s="298"/>
      <c r="H4" s="299"/>
      <c r="I4" s="299"/>
    </row>
    <row r="5" spans="1:13">
      <c r="A5" s="298"/>
      <c r="B5" s="201" t="s">
        <v>10</v>
      </c>
      <c r="C5" s="297"/>
      <c r="D5" s="199" t="s">
        <v>10</v>
      </c>
      <c r="E5" s="199" t="s">
        <v>10</v>
      </c>
      <c r="F5" s="204" t="s">
        <v>10</v>
      </c>
      <c r="G5" s="199" t="s">
        <v>11</v>
      </c>
      <c r="H5" s="299"/>
      <c r="I5" s="299"/>
    </row>
    <row r="6" spans="1:13" s="136" customFormat="1" ht="24" customHeight="1">
      <c r="A6" s="140" t="s">
        <v>59</v>
      </c>
      <c r="B6" s="134">
        <v>150</v>
      </c>
      <c r="C6" s="132">
        <v>19.579999999999998</v>
      </c>
      <c r="D6" s="132">
        <v>3.1</v>
      </c>
      <c r="E6" s="132">
        <v>6</v>
      </c>
      <c r="F6" s="132">
        <v>19.7</v>
      </c>
      <c r="G6" s="132">
        <v>145.80000000000001</v>
      </c>
      <c r="H6" s="134" t="s">
        <v>12</v>
      </c>
      <c r="I6" s="134" t="s">
        <v>60</v>
      </c>
      <c r="J6" s="135" t="s">
        <v>35</v>
      </c>
    </row>
    <row r="7" spans="1:13" ht="28.5" customHeight="1">
      <c r="A7" s="143" t="s">
        <v>88</v>
      </c>
      <c r="B7" s="134">
        <v>100</v>
      </c>
      <c r="C7" s="132">
        <v>32.5</v>
      </c>
      <c r="D7" s="132">
        <v>13</v>
      </c>
      <c r="E7" s="132">
        <v>14.8</v>
      </c>
      <c r="F7" s="132">
        <v>3.5</v>
      </c>
      <c r="G7" s="132">
        <v>202.8</v>
      </c>
      <c r="H7" s="215" t="s">
        <v>87</v>
      </c>
      <c r="I7" s="134">
        <v>290</v>
      </c>
      <c r="J7" s="130" t="s">
        <v>40</v>
      </c>
    </row>
    <row r="8" spans="1:13" ht="21" customHeight="1">
      <c r="A8" s="142" t="s">
        <v>16</v>
      </c>
      <c r="B8" s="134">
        <v>60</v>
      </c>
      <c r="C8" s="132">
        <v>4.7</v>
      </c>
      <c r="D8" s="132">
        <v>2.8</v>
      </c>
      <c r="E8" s="132">
        <v>0.8</v>
      </c>
      <c r="F8" s="132">
        <v>20</v>
      </c>
      <c r="G8" s="132">
        <v>105.6</v>
      </c>
      <c r="H8" s="134" t="s">
        <v>17</v>
      </c>
      <c r="I8" s="134">
        <v>125</v>
      </c>
      <c r="J8" s="130" t="s">
        <v>35</v>
      </c>
    </row>
    <row r="9" spans="1:13" ht="36.75" customHeight="1">
      <c r="A9" s="143" t="s">
        <v>63</v>
      </c>
      <c r="B9" s="134">
        <v>200</v>
      </c>
      <c r="C9" s="132">
        <v>5.74</v>
      </c>
      <c r="D9" s="132">
        <v>0.3</v>
      </c>
      <c r="E9" s="132">
        <v>0</v>
      </c>
      <c r="F9" s="132">
        <v>7.48</v>
      </c>
      <c r="G9" s="132">
        <v>28.55</v>
      </c>
      <c r="H9" s="134" t="s">
        <v>12</v>
      </c>
      <c r="I9" s="134" t="s">
        <v>64</v>
      </c>
      <c r="J9" s="146"/>
      <c r="K9" s="147"/>
      <c r="L9" s="148"/>
      <c r="M9" s="149"/>
    </row>
    <row r="10" spans="1:13" s="153" customFormat="1" ht="42" customHeight="1">
      <c r="A10" s="230" t="s">
        <v>51</v>
      </c>
      <c r="B10" s="134">
        <v>100</v>
      </c>
      <c r="C10" s="132">
        <v>10.51</v>
      </c>
      <c r="D10" s="132">
        <v>0.6</v>
      </c>
      <c r="E10" s="132">
        <v>3.1</v>
      </c>
      <c r="F10" s="132">
        <v>1.8</v>
      </c>
      <c r="G10" s="132">
        <v>37.6</v>
      </c>
      <c r="H10" s="134" t="s">
        <v>12</v>
      </c>
      <c r="I10" s="134" t="s">
        <v>22</v>
      </c>
      <c r="J10" s="139" t="s">
        <v>35</v>
      </c>
    </row>
    <row r="11" spans="1:13" ht="18" customHeight="1">
      <c r="A11" s="150" t="s">
        <v>18</v>
      </c>
      <c r="B11" s="211"/>
      <c r="C11" s="211">
        <f>SUM(C6:C10)-0.01</f>
        <v>73.02</v>
      </c>
      <c r="D11" s="211">
        <f>SUM(D6:D10)</f>
        <v>19.800000000000004</v>
      </c>
      <c r="E11" s="211">
        <f>SUM(E6:E10)</f>
        <v>24.700000000000003</v>
      </c>
      <c r="F11" s="211">
        <f>SUM(F6:F10)</f>
        <v>52.480000000000004</v>
      </c>
      <c r="G11" s="211">
        <f>SUM(G6:G10)</f>
        <v>520.35</v>
      </c>
      <c r="H11" s="199"/>
      <c r="I11" s="199"/>
      <c r="J11" s="130" t="s">
        <v>35</v>
      </c>
    </row>
    <row r="12" spans="1:13" ht="21" customHeight="1">
      <c r="A12" s="331" t="s">
        <v>19</v>
      </c>
      <c r="B12" s="331"/>
      <c r="C12" s="331"/>
      <c r="D12" s="331"/>
      <c r="E12" s="331"/>
      <c r="F12" s="331"/>
      <c r="G12" s="331"/>
      <c r="H12" s="331"/>
      <c r="I12" s="331"/>
    </row>
    <row r="13" spans="1:13" s="153" customFormat="1" ht="55.5" customHeight="1">
      <c r="A13" s="170" t="s">
        <v>91</v>
      </c>
      <c r="B13" s="134">
        <v>60</v>
      </c>
      <c r="C13" s="132">
        <v>5</v>
      </c>
      <c r="D13" s="132">
        <v>0.86</v>
      </c>
      <c r="E13" s="132">
        <v>3.65</v>
      </c>
      <c r="F13" s="132">
        <v>5.0199999999999996</v>
      </c>
      <c r="G13" s="132">
        <v>56.34</v>
      </c>
      <c r="H13" s="242" t="s">
        <v>268</v>
      </c>
      <c r="I13" s="134">
        <v>33</v>
      </c>
      <c r="J13" s="139" t="s">
        <v>35</v>
      </c>
    </row>
    <row r="14" spans="1:13" ht="28.5" customHeight="1">
      <c r="A14" s="142" t="s">
        <v>92</v>
      </c>
      <c r="B14" s="141">
        <v>250</v>
      </c>
      <c r="C14" s="132">
        <v>15</v>
      </c>
      <c r="D14" s="176">
        <v>8.73</v>
      </c>
      <c r="E14" s="132">
        <v>6.38</v>
      </c>
      <c r="F14" s="132">
        <v>16.28</v>
      </c>
      <c r="G14" s="132">
        <v>157.26</v>
      </c>
      <c r="H14" s="134" t="s">
        <v>12</v>
      </c>
      <c r="I14" s="134" t="s">
        <v>93</v>
      </c>
    </row>
    <row r="15" spans="1:13" ht="30" customHeight="1">
      <c r="A15" s="142" t="s">
        <v>123</v>
      </c>
      <c r="B15" s="134">
        <v>220</v>
      </c>
      <c r="C15" s="132">
        <v>45</v>
      </c>
      <c r="D15" s="132">
        <v>14.2</v>
      </c>
      <c r="E15" s="132">
        <v>13.5</v>
      </c>
      <c r="F15" s="132">
        <v>38.5</v>
      </c>
      <c r="G15" s="132">
        <v>324.3</v>
      </c>
      <c r="H15" s="134" t="s">
        <v>124</v>
      </c>
      <c r="I15" s="134">
        <v>627</v>
      </c>
      <c r="J15" s="130" t="s">
        <v>40</v>
      </c>
    </row>
    <row r="16" spans="1:13" ht="30" customHeight="1">
      <c r="A16" s="143" t="s">
        <v>63</v>
      </c>
      <c r="B16" s="134">
        <v>200</v>
      </c>
      <c r="C16" s="132">
        <v>5</v>
      </c>
      <c r="D16" s="132">
        <v>0.3</v>
      </c>
      <c r="E16" s="132">
        <v>0</v>
      </c>
      <c r="F16" s="132">
        <v>7.48</v>
      </c>
      <c r="G16" s="132">
        <v>28.55</v>
      </c>
      <c r="H16" s="134" t="s">
        <v>12</v>
      </c>
      <c r="I16" s="134" t="s">
        <v>64</v>
      </c>
      <c r="J16" s="146"/>
      <c r="K16" s="147"/>
      <c r="L16" s="148"/>
      <c r="M16" s="149"/>
    </row>
    <row r="17" spans="1:13" ht="30" customHeight="1">
      <c r="A17" s="143" t="s">
        <v>25</v>
      </c>
      <c r="B17" s="134">
        <v>80</v>
      </c>
      <c r="C17" s="132">
        <v>1.5</v>
      </c>
      <c r="D17" s="132">
        <v>6.5</v>
      </c>
      <c r="E17" s="132">
        <v>0.8</v>
      </c>
      <c r="F17" s="132">
        <v>33.799999999999997</v>
      </c>
      <c r="G17" s="132">
        <v>177.6</v>
      </c>
      <c r="H17" s="215" t="s">
        <v>26</v>
      </c>
      <c r="I17" s="134">
        <v>13003</v>
      </c>
      <c r="J17" s="130" t="s">
        <v>35</v>
      </c>
    </row>
    <row r="18" spans="1:13" ht="31.5" customHeight="1">
      <c r="A18" s="161" t="s">
        <v>41</v>
      </c>
      <c r="B18" s="134">
        <v>30</v>
      </c>
      <c r="C18" s="132">
        <v>1.5</v>
      </c>
      <c r="D18" s="132">
        <v>2.4</v>
      </c>
      <c r="E18" s="132">
        <v>0.3</v>
      </c>
      <c r="F18" s="132">
        <v>14.6</v>
      </c>
      <c r="G18" s="132">
        <v>72.599999999999994</v>
      </c>
      <c r="H18" s="215" t="s">
        <v>26</v>
      </c>
      <c r="I18" s="134">
        <v>13002</v>
      </c>
      <c r="J18" s="130" t="s">
        <v>35</v>
      </c>
    </row>
    <row r="19" spans="1:13" ht="24" customHeight="1">
      <c r="A19" s="162" t="s">
        <v>27</v>
      </c>
      <c r="B19" s="207"/>
      <c r="C19" s="179">
        <f>SUM(C13:C18)</f>
        <v>73</v>
      </c>
      <c r="D19" s="179">
        <f>SUM(D13:D18)</f>
        <v>32.99</v>
      </c>
      <c r="E19" s="179">
        <f>SUM(E13:E18)</f>
        <v>24.630000000000003</v>
      </c>
      <c r="F19" s="179">
        <f>SUM(F13:F18)</f>
        <v>115.67999999999999</v>
      </c>
      <c r="G19" s="179">
        <f>SUM(G13:G18)</f>
        <v>816.65</v>
      </c>
      <c r="H19" s="206"/>
      <c r="I19" s="165"/>
    </row>
    <row r="20" spans="1:13" ht="21" customHeight="1">
      <c r="A20" s="166" t="s">
        <v>42</v>
      </c>
      <c r="B20" s="56"/>
      <c r="C20" s="174">
        <f>C11+C19</f>
        <v>146.01999999999998</v>
      </c>
      <c r="D20" s="174">
        <f>D11+D19</f>
        <v>52.790000000000006</v>
      </c>
      <c r="E20" s="174">
        <f>E11+E19</f>
        <v>49.330000000000005</v>
      </c>
      <c r="F20" s="174">
        <f>F11+F19</f>
        <v>168.16</v>
      </c>
      <c r="G20" s="174">
        <f>G11+G19</f>
        <v>1337</v>
      </c>
      <c r="H20" s="56"/>
      <c r="I20" s="167"/>
      <c r="J20" s="169"/>
    </row>
    <row r="21" spans="1:13">
      <c r="A21" s="126"/>
      <c r="B21" s="212"/>
      <c r="C21" s="129"/>
      <c r="D21" s="129"/>
      <c r="E21" s="129"/>
      <c r="F21" s="129"/>
      <c r="G21" s="129"/>
      <c r="H21" s="129"/>
      <c r="I21" s="129"/>
    </row>
    <row r="22" spans="1:13">
      <c r="A22" s="335" t="s">
        <v>276</v>
      </c>
      <c r="B22" s="335"/>
      <c r="C22" s="335"/>
      <c r="D22" s="335"/>
      <c r="E22" s="335"/>
      <c r="F22" s="335"/>
      <c r="G22" s="335"/>
      <c r="H22" s="335"/>
      <c r="I22" s="335"/>
    </row>
    <row r="23" spans="1:13">
      <c r="A23" s="126"/>
      <c r="B23" s="213"/>
      <c r="C23" s="300" t="s">
        <v>0</v>
      </c>
      <c r="D23" s="300"/>
      <c r="E23" s="300"/>
      <c r="F23" s="300"/>
      <c r="G23" s="300"/>
      <c r="H23" s="129"/>
      <c r="I23" s="129"/>
    </row>
    <row r="24" spans="1:13" ht="8.25" customHeight="1">
      <c r="A24" s="298" t="s">
        <v>1</v>
      </c>
      <c r="B24" s="297" t="s">
        <v>2</v>
      </c>
      <c r="C24" s="297" t="s">
        <v>3</v>
      </c>
      <c r="D24" s="298" t="s">
        <v>4</v>
      </c>
      <c r="E24" s="298" t="s">
        <v>5</v>
      </c>
      <c r="F24" s="299" t="s">
        <v>6</v>
      </c>
      <c r="G24" s="298" t="s">
        <v>7</v>
      </c>
      <c r="H24" s="299" t="s">
        <v>8</v>
      </c>
      <c r="I24" s="299" t="s">
        <v>9</v>
      </c>
    </row>
    <row r="25" spans="1:13">
      <c r="A25" s="298"/>
      <c r="B25" s="297"/>
      <c r="C25" s="297"/>
      <c r="D25" s="298"/>
      <c r="E25" s="298"/>
      <c r="F25" s="299"/>
      <c r="G25" s="298"/>
      <c r="H25" s="299"/>
      <c r="I25" s="299"/>
    </row>
    <row r="26" spans="1:13">
      <c r="A26" s="298"/>
      <c r="B26" s="201" t="s">
        <v>10</v>
      </c>
      <c r="C26" s="297"/>
      <c r="D26" s="199" t="s">
        <v>10</v>
      </c>
      <c r="E26" s="199" t="s">
        <v>10</v>
      </c>
      <c r="F26" s="204" t="s">
        <v>10</v>
      </c>
      <c r="G26" s="199" t="s">
        <v>11</v>
      </c>
      <c r="H26" s="299"/>
      <c r="I26" s="299"/>
    </row>
    <row r="27" spans="1:13" ht="21.75" customHeight="1">
      <c r="A27" s="140" t="s">
        <v>59</v>
      </c>
      <c r="B27" s="134">
        <v>180</v>
      </c>
      <c r="C27" s="132">
        <f>C6</f>
        <v>19.579999999999998</v>
      </c>
      <c r="D27" s="132">
        <v>3.69</v>
      </c>
      <c r="E27" s="132">
        <v>7.29</v>
      </c>
      <c r="F27" s="132">
        <v>23.76</v>
      </c>
      <c r="G27" s="132">
        <v>174.96</v>
      </c>
      <c r="H27" s="134" t="s">
        <v>12</v>
      </c>
      <c r="I27" s="134" t="s">
        <v>60</v>
      </c>
      <c r="J27" s="135" t="s">
        <v>35</v>
      </c>
    </row>
    <row r="28" spans="1:13" ht="28.5" customHeight="1">
      <c r="A28" s="143" t="s">
        <v>88</v>
      </c>
      <c r="B28" s="134">
        <v>100</v>
      </c>
      <c r="C28" s="132">
        <f>C7</f>
        <v>32.5</v>
      </c>
      <c r="D28" s="132">
        <v>13</v>
      </c>
      <c r="E28" s="132">
        <v>14.8</v>
      </c>
      <c r="F28" s="132">
        <v>3.5</v>
      </c>
      <c r="G28" s="132">
        <v>202.8</v>
      </c>
      <c r="H28" s="215" t="s">
        <v>87</v>
      </c>
      <c r="I28" s="134">
        <v>290</v>
      </c>
      <c r="J28" s="130" t="s">
        <v>40</v>
      </c>
    </row>
    <row r="29" spans="1:13" ht="23.25" customHeight="1">
      <c r="A29" s="142" t="s">
        <v>16</v>
      </c>
      <c r="B29" s="134">
        <v>40</v>
      </c>
      <c r="C29" s="132">
        <f>C8</f>
        <v>4.7</v>
      </c>
      <c r="D29" s="132">
        <v>2.8</v>
      </c>
      <c r="E29" s="132">
        <v>0.8</v>
      </c>
      <c r="F29" s="132">
        <v>20</v>
      </c>
      <c r="G29" s="132">
        <v>105.6</v>
      </c>
      <c r="H29" s="134" t="s">
        <v>17</v>
      </c>
      <c r="I29" s="134">
        <v>125</v>
      </c>
      <c r="J29" s="130" t="s">
        <v>35</v>
      </c>
    </row>
    <row r="30" spans="1:13" ht="33.75" thickBot="1">
      <c r="A30" s="143" t="s">
        <v>63</v>
      </c>
      <c r="B30" s="134">
        <v>200</v>
      </c>
      <c r="C30" s="132">
        <f>C9</f>
        <v>5.74</v>
      </c>
      <c r="D30" s="132">
        <v>0.3</v>
      </c>
      <c r="E30" s="132">
        <v>0</v>
      </c>
      <c r="F30" s="132">
        <v>7.48</v>
      </c>
      <c r="G30" s="132">
        <v>28.55</v>
      </c>
      <c r="H30" s="134" t="s">
        <v>12</v>
      </c>
      <c r="I30" s="134" t="s">
        <v>64</v>
      </c>
      <c r="J30" s="146"/>
      <c r="K30" s="147"/>
      <c r="L30" s="148"/>
      <c r="M30" s="149"/>
    </row>
    <row r="31" spans="1:13" ht="39" thickBot="1">
      <c r="A31" s="106" t="s">
        <v>51</v>
      </c>
      <c r="B31" s="160">
        <v>100</v>
      </c>
      <c r="C31" s="132">
        <f>C10</f>
        <v>10.51</v>
      </c>
      <c r="D31" s="176">
        <v>0.99</v>
      </c>
      <c r="E31" s="176">
        <v>5.15</v>
      </c>
      <c r="F31" s="176">
        <v>3</v>
      </c>
      <c r="G31" s="176">
        <v>62.42</v>
      </c>
      <c r="H31" s="160" t="s">
        <v>12</v>
      </c>
      <c r="I31" s="160" t="s">
        <v>22</v>
      </c>
      <c r="J31" s="139" t="s">
        <v>35</v>
      </c>
    </row>
    <row r="32" spans="1:13" ht="21.75" customHeight="1">
      <c r="A32" s="150" t="s">
        <v>18</v>
      </c>
      <c r="B32" s="211"/>
      <c r="C32" s="211">
        <f>SUM(C27:C31)-0.01</f>
        <v>73.02</v>
      </c>
      <c r="D32" s="211">
        <f>SUM(D27:D31)</f>
        <v>20.78</v>
      </c>
      <c r="E32" s="211">
        <f>SUM(E27:E31)</f>
        <v>28.04</v>
      </c>
      <c r="F32" s="211">
        <f>SUM(F27:F31)</f>
        <v>57.740000000000009</v>
      </c>
      <c r="G32" s="211">
        <f>SUM(G27:G31)</f>
        <v>574.33000000000004</v>
      </c>
      <c r="H32" s="199"/>
      <c r="I32" s="152"/>
      <c r="J32" s="130" t="s">
        <v>35</v>
      </c>
    </row>
    <row r="33" spans="1:13" ht="22.5" customHeight="1">
      <c r="A33" s="331" t="s">
        <v>19</v>
      </c>
      <c r="B33" s="331"/>
      <c r="C33" s="331"/>
      <c r="D33" s="331"/>
      <c r="E33" s="331"/>
      <c r="F33" s="331"/>
      <c r="G33" s="331"/>
      <c r="H33" s="331"/>
      <c r="I33" s="331"/>
    </row>
    <row r="34" spans="1:13" ht="63.75" customHeight="1">
      <c r="A34" s="183" t="s">
        <v>91</v>
      </c>
      <c r="B34" s="157">
        <v>100</v>
      </c>
      <c r="C34" s="178">
        <v>5</v>
      </c>
      <c r="D34" s="178">
        <v>1.43</v>
      </c>
      <c r="E34" s="178">
        <v>6.09</v>
      </c>
      <c r="F34" s="178">
        <v>8.36</v>
      </c>
      <c r="G34" s="178">
        <v>93.9</v>
      </c>
      <c r="H34" s="242" t="s">
        <v>268</v>
      </c>
      <c r="I34" s="134">
        <v>33</v>
      </c>
      <c r="J34" s="139" t="s">
        <v>35</v>
      </c>
    </row>
    <row r="35" spans="1:13" ht="25.5" customHeight="1">
      <c r="A35" s="142" t="s">
        <v>92</v>
      </c>
      <c r="B35" s="141">
        <v>300</v>
      </c>
      <c r="C35" s="132">
        <f>C14</f>
        <v>15</v>
      </c>
      <c r="D35" s="176">
        <v>12.25</v>
      </c>
      <c r="E35" s="132">
        <v>8.68</v>
      </c>
      <c r="F35" s="132">
        <v>24.42</v>
      </c>
      <c r="G35" s="132">
        <v>223.83</v>
      </c>
      <c r="H35" s="134" t="s">
        <v>12</v>
      </c>
      <c r="I35" s="134" t="s">
        <v>93</v>
      </c>
      <c r="J35" s="130" t="s">
        <v>35</v>
      </c>
    </row>
    <row r="36" spans="1:13" ht="27.75" customHeight="1">
      <c r="A36" s="142" t="s">
        <v>123</v>
      </c>
      <c r="B36" s="134">
        <v>250</v>
      </c>
      <c r="C36" s="132">
        <f>C15</f>
        <v>45</v>
      </c>
      <c r="D36" s="132">
        <v>16.399999999999999</v>
      </c>
      <c r="E36" s="132">
        <v>13.7</v>
      </c>
      <c r="F36" s="132">
        <v>54.3</v>
      </c>
      <c r="G36" s="132">
        <v>395.1</v>
      </c>
      <c r="H36" s="134" t="s">
        <v>124</v>
      </c>
      <c r="I36" s="134">
        <v>627</v>
      </c>
      <c r="J36" s="130" t="s">
        <v>40</v>
      </c>
    </row>
    <row r="37" spans="1:13" ht="33">
      <c r="A37" s="143" t="s">
        <v>63</v>
      </c>
      <c r="B37" s="134">
        <v>200</v>
      </c>
      <c r="C37" s="132">
        <f>C16</f>
        <v>5</v>
      </c>
      <c r="D37" s="132">
        <v>0.3</v>
      </c>
      <c r="E37" s="132">
        <v>0</v>
      </c>
      <c r="F37" s="132">
        <v>7.48</v>
      </c>
      <c r="G37" s="132">
        <v>28.55</v>
      </c>
      <c r="H37" s="134" t="s">
        <v>12</v>
      </c>
      <c r="I37" s="134" t="s">
        <v>64</v>
      </c>
      <c r="J37" s="146"/>
      <c r="K37" s="147"/>
      <c r="L37" s="148"/>
      <c r="M37" s="149"/>
    </row>
    <row r="38" spans="1:13" ht="31.5" customHeight="1">
      <c r="A38" s="143" t="s">
        <v>25</v>
      </c>
      <c r="B38" s="134">
        <v>80</v>
      </c>
      <c r="C38" s="132">
        <f>C17</f>
        <v>1.5</v>
      </c>
      <c r="D38" s="132">
        <v>6.5</v>
      </c>
      <c r="E38" s="132">
        <v>0.8</v>
      </c>
      <c r="F38" s="132">
        <v>33.799999999999997</v>
      </c>
      <c r="G38" s="132">
        <v>177.6</v>
      </c>
      <c r="H38" s="215" t="s">
        <v>26</v>
      </c>
      <c r="I38" s="134">
        <v>13003</v>
      </c>
      <c r="J38" s="130" t="s">
        <v>35</v>
      </c>
    </row>
    <row r="39" spans="1:13" ht="25.5" customHeight="1">
      <c r="A39" s="161" t="s">
        <v>41</v>
      </c>
      <c r="B39" s="134">
        <v>30</v>
      </c>
      <c r="C39" s="132">
        <f>C18</f>
        <v>1.5</v>
      </c>
      <c r="D39" s="132">
        <v>2.4</v>
      </c>
      <c r="E39" s="132">
        <v>0.3</v>
      </c>
      <c r="F39" s="132">
        <v>14.6</v>
      </c>
      <c r="G39" s="132">
        <v>72.599999999999994</v>
      </c>
      <c r="H39" s="215" t="s">
        <v>26</v>
      </c>
      <c r="I39" s="134">
        <v>13002</v>
      </c>
      <c r="J39" s="130" t="s">
        <v>35</v>
      </c>
    </row>
    <row r="40" spans="1:13" ht="18.75" customHeight="1">
      <c r="A40" s="162" t="s">
        <v>27</v>
      </c>
      <c r="B40" s="207"/>
      <c r="C40" s="179">
        <f>SUM(C34:C39)</f>
        <v>73</v>
      </c>
      <c r="D40" s="179">
        <f>SUM(D34:D39)</f>
        <v>39.279999999999994</v>
      </c>
      <c r="E40" s="179">
        <f>SUM(E34:E39)</f>
        <v>29.57</v>
      </c>
      <c r="F40" s="179">
        <f>SUM(F34:F39)</f>
        <v>142.96</v>
      </c>
      <c r="G40" s="179">
        <f>SUM(G34:G39)</f>
        <v>991.58</v>
      </c>
      <c r="H40" s="206"/>
      <c r="I40" s="165"/>
    </row>
    <row r="41" spans="1:13" ht="17.25" customHeight="1">
      <c r="A41" s="166" t="s">
        <v>42</v>
      </c>
      <c r="B41" s="56"/>
      <c r="C41" s="174">
        <f>C40+C32</f>
        <v>146.01999999999998</v>
      </c>
      <c r="D41" s="174">
        <f>D32+D40</f>
        <v>60.059999999999995</v>
      </c>
      <c r="E41" s="174">
        <f>E32+E40</f>
        <v>57.61</v>
      </c>
      <c r="F41" s="174">
        <f>F32+F40</f>
        <v>200.70000000000002</v>
      </c>
      <c r="G41" s="174">
        <f>G32+G40</f>
        <v>1565.91</v>
      </c>
      <c r="H41" s="56"/>
      <c r="I41" s="167"/>
      <c r="J41" s="169"/>
    </row>
    <row r="42" spans="1:13">
      <c r="A42" s="166" t="s">
        <v>277</v>
      </c>
      <c r="B42" s="56"/>
      <c r="C42" s="56"/>
      <c r="D42" s="174">
        <f>'1 день'!D46+'2 день'!D44+'3 день'!D42+'4 день'!D44+'5 день'!D42+'6 день'!D42+'7 день'!D46+'8 день'!D43+'9 день'!D45+'10 день'!D41</f>
        <v>579.79999999999995</v>
      </c>
      <c r="E42" s="174">
        <f>'1 день'!E46+'2 день'!E44+'3 день'!E42+'4 день'!E44+'5 день'!E42+'6 день'!E42+'7 день'!E46+'8 день'!E43+'9 день'!E45+'10 день'!E41</f>
        <v>658.9</v>
      </c>
      <c r="F42" s="174">
        <f>'1 день'!F46+'2 день'!F44+'3 день'!F42+'4 день'!F44+'5 день'!F42+'6 день'!F42+'7 день'!F46+'8 день'!F43+'9 день'!F45+'10 день'!F41</f>
        <v>2236.7599999999998</v>
      </c>
      <c r="G42" s="174">
        <f>'1 день'!G46+'2 день'!G44+'3 день'!G42+'4 день'!G44+'5 день'!G42+'6 день'!G42+'7 день'!G46+'8 день'!G43+'9 день'!G45+'10 день'!G41</f>
        <v>16656.47</v>
      </c>
      <c r="H42" s="56"/>
      <c r="I42" s="167"/>
    </row>
  </sheetData>
  <mergeCells count="24">
    <mergeCell ref="A1:I1"/>
    <mergeCell ref="C2:G2"/>
    <mergeCell ref="A3:A5"/>
    <mergeCell ref="B3:B4"/>
    <mergeCell ref="C3:C5"/>
    <mergeCell ref="D3:D4"/>
    <mergeCell ref="E3:E4"/>
    <mergeCell ref="F3:F4"/>
    <mergeCell ref="G3:G4"/>
    <mergeCell ref="H3:H5"/>
    <mergeCell ref="G24:G25"/>
    <mergeCell ref="H24:H26"/>
    <mergeCell ref="I24:I26"/>
    <mergeCell ref="A33:I33"/>
    <mergeCell ref="I3:I5"/>
    <mergeCell ref="A12:I12"/>
    <mergeCell ref="A22:I22"/>
    <mergeCell ref="C23:G23"/>
    <mergeCell ref="A24:A26"/>
    <mergeCell ref="B24:B25"/>
    <mergeCell ref="C24:C26"/>
    <mergeCell ref="D24:D25"/>
    <mergeCell ref="E24:E25"/>
    <mergeCell ref="F24:F25"/>
  </mergeCells>
  <pageMargins left="0.19685039370078741" right="0.19685039370078741" top="0.7480314960629921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44"/>
  <sheetViews>
    <sheetView view="pageBreakPreview" topLeftCell="A10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10" width="9.140625" style="22"/>
    <col min="11" max="11" width="10.140625" style="22" customWidth="1"/>
    <col min="12" max="16384" width="9.140625" style="22"/>
  </cols>
  <sheetData>
    <row r="1" spans="1:12" ht="42" customHeight="1">
      <c r="A1" s="322" t="s">
        <v>153</v>
      </c>
      <c r="B1" s="322"/>
      <c r="C1" s="322"/>
      <c r="D1" s="322"/>
      <c r="E1" s="322"/>
      <c r="F1" s="322"/>
      <c r="G1" s="322"/>
      <c r="H1" s="322"/>
      <c r="I1" s="322"/>
      <c r="J1" s="322" t="s">
        <v>128</v>
      </c>
      <c r="K1" s="322"/>
      <c r="L1" s="322"/>
    </row>
    <row r="2" spans="1:12" ht="19.5" customHeight="1">
      <c r="A2" s="323" t="s">
        <v>1</v>
      </c>
      <c r="B2" s="323" t="s">
        <v>129</v>
      </c>
      <c r="C2" s="323" t="s">
        <v>130</v>
      </c>
      <c r="D2" s="324" t="s">
        <v>131</v>
      </c>
      <c r="E2" s="324" t="s">
        <v>132</v>
      </c>
      <c r="F2" s="325" t="s">
        <v>133</v>
      </c>
      <c r="G2" s="325" t="s">
        <v>134</v>
      </c>
      <c r="H2" s="326" t="s">
        <v>135</v>
      </c>
      <c r="I2" s="326"/>
      <c r="J2" s="326"/>
      <c r="K2" s="326"/>
      <c r="L2" s="326"/>
    </row>
    <row r="3" spans="1:12" ht="13.5" customHeight="1">
      <c r="A3" s="323"/>
      <c r="B3" s="323"/>
      <c r="C3" s="323"/>
      <c r="D3" s="324"/>
      <c r="E3" s="324"/>
      <c r="F3" s="325"/>
      <c r="G3" s="325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21" t="s">
        <v>137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</row>
    <row r="5" spans="1:12" ht="13.5" customHeight="1">
      <c r="A5" s="310" t="s">
        <v>138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2"/>
    </row>
    <row r="6" spans="1:12" ht="15.75" customHeight="1">
      <c r="A6" s="24" t="s">
        <v>139</v>
      </c>
      <c r="B6" s="25">
        <v>60</v>
      </c>
      <c r="C6" s="26">
        <v>58</v>
      </c>
      <c r="D6" s="27">
        <v>64</v>
      </c>
      <c r="E6" s="27">
        <f>D6/100*35+D6</f>
        <v>86.4</v>
      </c>
      <c r="F6" s="28">
        <f>(B6*E6)/1000</f>
        <v>5.1840000000000002</v>
      </c>
      <c r="G6" s="29"/>
      <c r="H6" s="15"/>
      <c r="I6" s="15"/>
      <c r="J6" s="15"/>
      <c r="K6" s="15"/>
      <c r="L6" s="15"/>
    </row>
    <row r="7" spans="1:12" ht="15" customHeight="1">
      <c r="A7" s="24" t="s">
        <v>140</v>
      </c>
      <c r="B7" s="25">
        <v>250</v>
      </c>
      <c r="C7" s="26">
        <v>250</v>
      </c>
      <c r="D7" s="27">
        <v>62</v>
      </c>
      <c r="E7" s="27">
        <f>D7/100*35+D7</f>
        <v>83.7</v>
      </c>
      <c r="F7" s="28">
        <f>(B7*E7)/1000</f>
        <v>20.925000000000001</v>
      </c>
      <c r="G7" s="29"/>
      <c r="H7" s="15"/>
      <c r="I7" s="15"/>
      <c r="J7" s="15"/>
      <c r="K7" s="15"/>
      <c r="L7" s="15"/>
    </row>
    <row r="8" spans="1:12" ht="12.75" customHeight="1">
      <c r="A8" s="24" t="s">
        <v>141</v>
      </c>
      <c r="B8" s="25">
        <v>25</v>
      </c>
      <c r="C8" s="26">
        <v>25</v>
      </c>
      <c r="D8" s="27">
        <v>55</v>
      </c>
      <c r="E8" s="27">
        <f>D8/100*35+D8</f>
        <v>74.25</v>
      </c>
      <c r="F8" s="28">
        <f>(B8*E8)/1000</f>
        <v>1.85625</v>
      </c>
      <c r="G8" s="29"/>
      <c r="H8" s="15"/>
      <c r="I8" s="15"/>
      <c r="J8" s="15"/>
      <c r="K8" s="15"/>
      <c r="L8" s="15"/>
    </row>
    <row r="9" spans="1:12" ht="15.75" customHeight="1">
      <c r="A9" s="24" t="s">
        <v>142</v>
      </c>
      <c r="B9" s="25">
        <v>10</v>
      </c>
      <c r="C9" s="26">
        <v>10</v>
      </c>
      <c r="D9" s="27">
        <v>395.5</v>
      </c>
      <c r="E9" s="28">
        <f>D9/100*35+D9</f>
        <v>533.92499999999995</v>
      </c>
      <c r="F9" s="28">
        <f>(B9*E9)/1000</f>
        <v>5.3392499999999998</v>
      </c>
      <c r="G9" s="29"/>
      <c r="H9" s="15"/>
      <c r="I9" s="15"/>
      <c r="J9" s="15"/>
      <c r="K9" s="15"/>
      <c r="L9" s="15"/>
    </row>
    <row r="10" spans="1:12" ht="13.5" customHeight="1">
      <c r="A10" s="30" t="s">
        <v>143</v>
      </c>
      <c r="B10" s="25"/>
      <c r="C10" s="310" t="s">
        <v>45</v>
      </c>
      <c r="D10" s="311"/>
      <c r="E10" s="311"/>
      <c r="F10" s="312"/>
      <c r="G10" s="31">
        <f>F6+F7+F8+F9</f>
        <v>33.304500000000004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 s="32" customFormat="1" ht="19.5" customHeight="1">
      <c r="A11" s="318" t="s">
        <v>149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</row>
    <row r="12" spans="1:12" s="32" customFormat="1" ht="19.5" customHeight="1">
      <c r="A12" s="33" t="s">
        <v>150</v>
      </c>
      <c r="B12" s="34">
        <v>10</v>
      </c>
      <c r="C12" s="35">
        <v>10</v>
      </c>
      <c r="D12" s="36">
        <v>395.5</v>
      </c>
      <c r="E12" s="36">
        <f>D12/100*35+D12</f>
        <v>533.92499999999995</v>
      </c>
      <c r="F12" s="37">
        <f>(B12*E12)/1000</f>
        <v>5.3392499999999998</v>
      </c>
      <c r="G12" s="38">
        <f>F12</f>
        <v>5.3392499999999998</v>
      </c>
      <c r="H12" s="15">
        <v>4.6399999999999997</v>
      </c>
      <c r="I12" s="15">
        <v>5.9</v>
      </c>
      <c r="J12" s="15">
        <v>0</v>
      </c>
      <c r="K12" s="15">
        <v>70</v>
      </c>
      <c r="L12" s="15">
        <v>0.14000000000000001</v>
      </c>
    </row>
    <row r="13" spans="1:12" s="32" customFormat="1" ht="19.5" customHeight="1">
      <c r="A13" s="318" t="s">
        <v>144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</row>
    <row r="14" spans="1:12" s="32" customFormat="1" ht="19.5" customHeight="1">
      <c r="A14" s="33" t="s">
        <v>145</v>
      </c>
      <c r="B14" s="34">
        <v>21</v>
      </c>
      <c r="C14" s="35">
        <v>20</v>
      </c>
      <c r="D14" s="36">
        <v>415</v>
      </c>
      <c r="E14" s="36">
        <f>D14/100*35+D14</f>
        <v>560.25</v>
      </c>
      <c r="F14" s="37">
        <f>(B14*E14)/1000</f>
        <v>11.76525</v>
      </c>
      <c r="G14" s="38">
        <f>F14</f>
        <v>11.76525</v>
      </c>
      <c r="H14" s="15">
        <v>4.6399999999999997</v>
      </c>
      <c r="I14" s="15">
        <v>5.9</v>
      </c>
      <c r="J14" s="15">
        <v>0</v>
      </c>
      <c r="K14" s="15">
        <v>70</v>
      </c>
      <c r="L14" s="15">
        <v>0.14000000000000001</v>
      </c>
    </row>
    <row r="15" spans="1:12" ht="18.75" customHeight="1">
      <c r="A15" s="310" t="s">
        <v>151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2"/>
    </row>
    <row r="16" spans="1:12" ht="16.5" customHeight="1">
      <c r="A16" s="24" t="s">
        <v>146</v>
      </c>
      <c r="B16" s="25">
        <v>5</v>
      </c>
      <c r="C16" s="26">
        <v>5</v>
      </c>
      <c r="D16" s="27">
        <v>320</v>
      </c>
      <c r="E16" s="27">
        <f>D16/100*35+D16</f>
        <v>432</v>
      </c>
      <c r="F16" s="28">
        <f>(B16*E16)/1000</f>
        <v>2.16</v>
      </c>
      <c r="G16" s="29"/>
      <c r="H16" s="15"/>
      <c r="I16" s="15"/>
      <c r="J16" s="15"/>
      <c r="K16" s="15"/>
      <c r="L16" s="15"/>
    </row>
    <row r="17" spans="1:12" ht="14.25" customHeight="1">
      <c r="A17" s="24" t="s">
        <v>147</v>
      </c>
      <c r="B17" s="25">
        <v>25.3</v>
      </c>
      <c r="C17" s="26">
        <v>25.3</v>
      </c>
      <c r="D17" s="27">
        <v>55</v>
      </c>
      <c r="E17" s="27">
        <f>D17/100*35+D17</f>
        <v>74.25</v>
      </c>
      <c r="F17" s="28">
        <f>(B17*E17)/1000</f>
        <v>1.878525</v>
      </c>
      <c r="G17" s="40"/>
      <c r="H17" s="15">
        <v>7.0000000000000007E-2</v>
      </c>
      <c r="I17" s="15">
        <v>0.02</v>
      </c>
      <c r="J17" s="15">
        <v>15</v>
      </c>
      <c r="K17" s="15">
        <v>60</v>
      </c>
      <c r="L17" s="15"/>
    </row>
    <row r="18" spans="1:12" ht="14.25" customHeight="1">
      <c r="A18" s="24" t="s">
        <v>152</v>
      </c>
      <c r="B18" s="25">
        <v>9</v>
      </c>
      <c r="C18" s="27">
        <v>7.2</v>
      </c>
      <c r="D18" s="27">
        <v>140</v>
      </c>
      <c r="E18" s="27">
        <f>D18/100*35+D18</f>
        <v>189</v>
      </c>
      <c r="F18" s="28">
        <f>(B18*E18)/1000</f>
        <v>1.7010000000000001</v>
      </c>
      <c r="G18" s="40"/>
      <c r="H18" s="15"/>
      <c r="I18" s="15"/>
      <c r="J18" s="15"/>
      <c r="K18" s="15"/>
      <c r="L18" s="15"/>
    </row>
    <row r="19" spans="1:12" ht="13.5" customHeight="1">
      <c r="A19" s="30" t="s">
        <v>143</v>
      </c>
      <c r="B19" s="25"/>
      <c r="C19" s="310">
        <v>200</v>
      </c>
      <c r="D19" s="311"/>
      <c r="E19" s="311"/>
      <c r="F19" s="312"/>
      <c r="G19" s="31">
        <f>F15+F16+F17+F18</f>
        <v>5.7395250000000004</v>
      </c>
      <c r="H19" s="15">
        <v>5.34</v>
      </c>
      <c r="I19" s="15">
        <v>11.23</v>
      </c>
      <c r="J19" s="15">
        <v>35.1</v>
      </c>
      <c r="K19" s="15">
        <v>263</v>
      </c>
      <c r="L19" s="15">
        <v>1.23</v>
      </c>
    </row>
    <row r="20" spans="1:12" s="41" customFormat="1" ht="16.5" customHeight="1">
      <c r="A20" s="310" t="s">
        <v>16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2"/>
    </row>
    <row r="21" spans="1:12" s="41" customFormat="1" ht="18" customHeight="1">
      <c r="A21" s="24" t="s">
        <v>148</v>
      </c>
      <c r="B21" s="25">
        <v>60</v>
      </c>
      <c r="C21" s="26">
        <v>60</v>
      </c>
      <c r="D21" s="27">
        <v>58</v>
      </c>
      <c r="E21" s="27">
        <f>D21/100*35+D21</f>
        <v>78.3</v>
      </c>
      <c r="F21" s="28">
        <f>(B21*E21)/1000</f>
        <v>4.6980000000000004</v>
      </c>
      <c r="G21" s="42">
        <f>F21</f>
        <v>4.6980000000000004</v>
      </c>
      <c r="H21" s="15">
        <v>8</v>
      </c>
      <c r="I21" s="15">
        <v>1</v>
      </c>
      <c r="J21" s="15">
        <v>53</v>
      </c>
      <c r="K21" s="15">
        <v>250</v>
      </c>
      <c r="L21" s="15"/>
    </row>
    <row r="22" spans="1:12" s="41" customFormat="1" ht="15.75" customHeight="1">
      <c r="A22" s="310" t="s">
        <v>262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2"/>
    </row>
    <row r="23" spans="1:12" ht="18.75" customHeight="1">
      <c r="A23" s="24" t="s">
        <v>263</v>
      </c>
      <c r="B23" s="25">
        <v>55</v>
      </c>
      <c r="C23" s="26">
        <v>55</v>
      </c>
      <c r="D23" s="27">
        <v>164</v>
      </c>
      <c r="E23" s="28">
        <f>D23/100*35+D23</f>
        <v>221.4</v>
      </c>
      <c r="F23" s="28">
        <f>(B23*E23)/1000</f>
        <v>12.177</v>
      </c>
      <c r="G23" s="40">
        <f>F23</f>
        <v>12.177</v>
      </c>
      <c r="H23" s="15">
        <v>4.32</v>
      </c>
      <c r="I23" s="15">
        <v>3.2</v>
      </c>
      <c r="J23" s="15">
        <v>30.6</v>
      </c>
      <c r="K23" s="15">
        <v>19</v>
      </c>
      <c r="L23" s="15"/>
    </row>
    <row r="24" spans="1:12" ht="17.25" customHeight="1">
      <c r="A24" s="315"/>
      <c r="B24" s="316"/>
      <c r="C24" s="316"/>
      <c r="D24" s="317"/>
      <c r="E24" s="43"/>
      <c r="F24" s="40"/>
      <c r="G24" s="40">
        <f>G10+G12+G14+G19+G21+G23</f>
        <v>73.023525000000006</v>
      </c>
      <c r="H24" s="40">
        <f>H10+H14+H17+H21+H23</f>
        <v>22.37</v>
      </c>
      <c r="I24" s="40">
        <f>I10+I14+I17+I21+I23</f>
        <v>21.35</v>
      </c>
      <c r="J24" s="40">
        <f>J10+J14+J17+J21+J23</f>
        <v>133.69999999999999</v>
      </c>
      <c r="K24" s="40">
        <f>K10+K14+K17+K21+K23</f>
        <v>662</v>
      </c>
      <c r="L24" s="40">
        <f>L10+L14+L17+L21+L23</f>
        <v>1.37</v>
      </c>
    </row>
    <row r="25" spans="1:12" ht="16.5" customHeight="1">
      <c r="A25" s="319" t="s">
        <v>154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</row>
    <row r="26" spans="1:12" s="44" customFormat="1">
      <c r="A26" s="310" t="s">
        <v>36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2"/>
    </row>
    <row r="27" spans="1:12" s="44" customFormat="1">
      <c r="A27" s="14" t="s">
        <v>165</v>
      </c>
      <c r="B27" s="15">
        <v>63</v>
      </c>
      <c r="C27" s="15">
        <v>50.4</v>
      </c>
      <c r="D27" s="45">
        <v>30</v>
      </c>
      <c r="E27" s="15">
        <f t="shared" ref="E27:E32" si="0">D27/100*35+D27</f>
        <v>40.5</v>
      </c>
      <c r="F27" s="29">
        <f t="shared" ref="F27:F32" si="1">(B27*E27)/1000</f>
        <v>2.5514999999999999</v>
      </c>
      <c r="G27" s="29"/>
      <c r="H27" s="46"/>
      <c r="I27" s="46"/>
      <c r="J27" s="46"/>
      <c r="K27" s="46"/>
      <c r="L27" s="46"/>
    </row>
    <row r="28" spans="1:12" s="44" customFormat="1">
      <c r="A28" s="14" t="s">
        <v>162</v>
      </c>
      <c r="B28" s="15">
        <v>7.5</v>
      </c>
      <c r="C28" s="15">
        <v>6</v>
      </c>
      <c r="D28" s="47">
        <v>30</v>
      </c>
      <c r="E28" s="15">
        <f t="shared" si="0"/>
        <v>40.5</v>
      </c>
      <c r="F28" s="29">
        <f t="shared" si="1"/>
        <v>0.30375000000000002</v>
      </c>
      <c r="G28" s="40"/>
      <c r="H28" s="48"/>
      <c r="I28" s="48"/>
      <c r="J28" s="48"/>
      <c r="K28" s="48"/>
      <c r="L28" s="48"/>
    </row>
    <row r="29" spans="1:12" s="44" customFormat="1">
      <c r="A29" s="14" t="s">
        <v>141</v>
      </c>
      <c r="B29" s="15">
        <v>1</v>
      </c>
      <c r="C29" s="15">
        <v>1</v>
      </c>
      <c r="D29" s="47">
        <v>55</v>
      </c>
      <c r="E29" s="15">
        <f t="shared" si="0"/>
        <v>74.25</v>
      </c>
      <c r="F29" s="29">
        <f t="shared" si="1"/>
        <v>7.4249999999999997E-2</v>
      </c>
      <c r="G29" s="40"/>
      <c r="H29" s="48"/>
      <c r="I29" s="48"/>
      <c r="J29" s="48"/>
      <c r="K29" s="48"/>
      <c r="L29" s="48"/>
    </row>
    <row r="30" spans="1:12" s="44" customFormat="1">
      <c r="A30" s="14" t="s">
        <v>166</v>
      </c>
      <c r="B30" s="15">
        <v>0.1</v>
      </c>
      <c r="C30" s="15">
        <v>0.1</v>
      </c>
      <c r="D30" s="47">
        <v>450</v>
      </c>
      <c r="E30" s="15">
        <f t="shared" si="0"/>
        <v>607.5</v>
      </c>
      <c r="F30" s="29">
        <f t="shared" si="1"/>
        <v>6.0749999999999998E-2</v>
      </c>
      <c r="G30" s="40"/>
      <c r="H30" s="48"/>
      <c r="I30" s="48"/>
      <c r="J30" s="48"/>
      <c r="K30" s="48"/>
      <c r="L30" s="48"/>
    </row>
    <row r="31" spans="1:12" s="44" customFormat="1">
      <c r="A31" s="14" t="s">
        <v>167</v>
      </c>
      <c r="B31" s="15">
        <v>6</v>
      </c>
      <c r="C31" s="15">
        <v>6</v>
      </c>
      <c r="D31" s="47">
        <v>157</v>
      </c>
      <c r="E31" s="15">
        <f t="shared" si="0"/>
        <v>211.95</v>
      </c>
      <c r="F31" s="29">
        <f t="shared" si="1"/>
        <v>1.2716999999999998</v>
      </c>
      <c r="G31" s="40"/>
      <c r="H31" s="48"/>
      <c r="I31" s="48"/>
      <c r="J31" s="48"/>
      <c r="K31" s="48"/>
      <c r="L31" s="48"/>
    </row>
    <row r="32" spans="1:12" s="44" customFormat="1">
      <c r="A32" s="14" t="s">
        <v>168</v>
      </c>
      <c r="B32" s="15">
        <v>0.2</v>
      </c>
      <c r="C32" s="15">
        <v>0.2</v>
      </c>
      <c r="D32" s="47">
        <v>14</v>
      </c>
      <c r="E32" s="15">
        <f t="shared" si="0"/>
        <v>18.899999999999999</v>
      </c>
      <c r="F32" s="29">
        <f t="shared" si="1"/>
        <v>3.7799999999999999E-3</v>
      </c>
      <c r="G32" s="40"/>
      <c r="H32" s="48"/>
      <c r="I32" s="48"/>
      <c r="J32" s="48"/>
      <c r="K32" s="48"/>
      <c r="L32" s="48"/>
    </row>
    <row r="33" spans="1:12">
      <c r="A33" s="49" t="s">
        <v>143</v>
      </c>
      <c r="B33" s="308" t="s">
        <v>186</v>
      </c>
      <c r="C33" s="309"/>
      <c r="D33" s="15"/>
      <c r="E33" s="15"/>
      <c r="F33" s="29"/>
      <c r="G33" s="40">
        <v>10</v>
      </c>
      <c r="H33" s="50"/>
      <c r="I33" s="50"/>
      <c r="J33" s="50"/>
      <c r="K33" s="50"/>
      <c r="L33" s="50"/>
    </row>
    <row r="34" spans="1:12" ht="15.75" customHeight="1">
      <c r="A34" s="310" t="s">
        <v>177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2"/>
    </row>
    <row r="35" spans="1:12">
      <c r="A35" s="14" t="s">
        <v>169</v>
      </c>
      <c r="B35" s="15">
        <v>75</v>
      </c>
      <c r="C35" s="15">
        <v>60</v>
      </c>
      <c r="D35" s="15">
        <v>24</v>
      </c>
      <c r="E35" s="15">
        <f>D35/100*35+D35</f>
        <v>32.4</v>
      </c>
      <c r="F35" s="29">
        <f>(B35*E35)/1000</f>
        <v>2.4300000000000002</v>
      </c>
      <c r="G35" s="29"/>
      <c r="H35" s="50"/>
      <c r="I35" s="50"/>
      <c r="J35" s="50"/>
      <c r="K35" s="50"/>
      <c r="L35" s="50"/>
    </row>
    <row r="36" spans="1:12">
      <c r="A36" s="14" t="s">
        <v>159</v>
      </c>
      <c r="B36" s="15">
        <v>50</v>
      </c>
      <c r="C36" s="15">
        <v>36</v>
      </c>
      <c r="D36" s="15">
        <v>45</v>
      </c>
      <c r="E36" s="15">
        <f t="shared" ref="E36:E43" si="2">D36/100*35+D36</f>
        <v>60.75</v>
      </c>
      <c r="F36" s="29">
        <f>(B36*E36)/1000</f>
        <v>3.0375000000000001</v>
      </c>
      <c r="G36" s="29"/>
      <c r="H36" s="50"/>
      <c r="I36" s="50"/>
      <c r="J36" s="50"/>
      <c r="K36" s="50"/>
      <c r="L36" s="50"/>
    </row>
    <row r="37" spans="1:12">
      <c r="A37" s="14" t="s">
        <v>170</v>
      </c>
      <c r="B37" s="15">
        <v>15</v>
      </c>
      <c r="C37" s="15">
        <v>12.6</v>
      </c>
      <c r="D37" s="15">
        <v>24</v>
      </c>
      <c r="E37" s="15">
        <f t="shared" si="2"/>
        <v>32.4</v>
      </c>
      <c r="F37" s="29">
        <f t="shared" ref="F37:F43" si="3">(B37*E37)/1000</f>
        <v>0.48599999999999999</v>
      </c>
      <c r="G37" s="29"/>
      <c r="H37" s="50"/>
      <c r="I37" s="50"/>
      <c r="J37" s="50"/>
      <c r="K37" s="50"/>
      <c r="L37" s="50"/>
    </row>
    <row r="38" spans="1:12">
      <c r="A38" s="14" t="s">
        <v>162</v>
      </c>
      <c r="B38" s="15">
        <v>20</v>
      </c>
      <c r="C38" s="15">
        <v>16</v>
      </c>
      <c r="D38" s="15">
        <v>30</v>
      </c>
      <c r="E38" s="15">
        <f t="shared" si="2"/>
        <v>40.5</v>
      </c>
      <c r="F38" s="29">
        <f t="shared" si="3"/>
        <v>0.81</v>
      </c>
      <c r="G38" s="29"/>
      <c r="H38" s="50"/>
      <c r="I38" s="50"/>
      <c r="J38" s="50"/>
      <c r="K38" s="50"/>
      <c r="L38" s="50"/>
    </row>
    <row r="39" spans="1:12">
      <c r="A39" s="14" t="s">
        <v>167</v>
      </c>
      <c r="B39" s="15">
        <v>3</v>
      </c>
      <c r="C39" s="15">
        <v>3</v>
      </c>
      <c r="D39" s="15">
        <v>157</v>
      </c>
      <c r="E39" s="15">
        <f t="shared" si="2"/>
        <v>211.95</v>
      </c>
      <c r="F39" s="29">
        <f t="shared" si="3"/>
        <v>0.63584999999999992</v>
      </c>
      <c r="G39" s="29"/>
      <c r="H39" s="50"/>
      <c r="I39" s="50"/>
      <c r="J39" s="50"/>
      <c r="K39" s="50"/>
      <c r="L39" s="50"/>
    </row>
    <row r="40" spans="1:12">
      <c r="A40" s="14" t="s">
        <v>171</v>
      </c>
      <c r="B40" s="15">
        <v>6</v>
      </c>
      <c r="C40" s="15">
        <v>6</v>
      </c>
      <c r="D40" s="15">
        <v>144</v>
      </c>
      <c r="E40" s="15">
        <f t="shared" si="2"/>
        <v>194.4</v>
      </c>
      <c r="F40" s="29">
        <f t="shared" si="3"/>
        <v>1.1664000000000001</v>
      </c>
      <c r="G40" s="29"/>
      <c r="H40" s="50"/>
      <c r="I40" s="50"/>
      <c r="J40" s="50"/>
      <c r="K40" s="50"/>
      <c r="L40" s="50"/>
    </row>
    <row r="41" spans="1:12">
      <c r="A41" s="14" t="s">
        <v>168</v>
      </c>
      <c r="B41" s="15">
        <v>2</v>
      </c>
      <c r="C41" s="15">
        <v>2</v>
      </c>
      <c r="D41" s="15">
        <v>17</v>
      </c>
      <c r="E41" s="15">
        <f t="shared" si="2"/>
        <v>22.95</v>
      </c>
      <c r="F41" s="29">
        <f t="shared" si="3"/>
        <v>4.5899999999999996E-2</v>
      </c>
      <c r="G41" s="29"/>
      <c r="H41" s="50"/>
      <c r="I41" s="50"/>
      <c r="J41" s="50"/>
      <c r="K41" s="50"/>
      <c r="L41" s="50"/>
    </row>
    <row r="42" spans="1:12">
      <c r="A42" s="14" t="s">
        <v>172</v>
      </c>
      <c r="B42" s="15">
        <v>0.05</v>
      </c>
      <c r="C42" s="15">
        <v>0.05</v>
      </c>
      <c r="D42" s="15">
        <v>450</v>
      </c>
      <c r="E42" s="15">
        <f t="shared" si="2"/>
        <v>607.5</v>
      </c>
      <c r="F42" s="29">
        <f t="shared" si="3"/>
        <v>3.0374999999999999E-2</v>
      </c>
      <c r="G42" s="29"/>
      <c r="H42" s="50"/>
      <c r="I42" s="50"/>
      <c r="J42" s="50"/>
      <c r="K42" s="50"/>
      <c r="L42" s="50"/>
    </row>
    <row r="43" spans="1:12">
      <c r="A43" s="14" t="s">
        <v>156</v>
      </c>
      <c r="B43" s="15">
        <v>30</v>
      </c>
      <c r="C43" s="15">
        <v>24</v>
      </c>
      <c r="D43" s="15">
        <v>90</v>
      </c>
      <c r="E43" s="15">
        <f t="shared" si="2"/>
        <v>121.5</v>
      </c>
      <c r="F43" s="29">
        <f t="shared" si="3"/>
        <v>3.645</v>
      </c>
      <c r="G43" s="29"/>
      <c r="H43" s="50"/>
      <c r="I43" s="50"/>
      <c r="J43" s="50"/>
      <c r="K43" s="50"/>
      <c r="L43" s="50"/>
    </row>
    <row r="44" spans="1:12">
      <c r="A44" s="14" t="s">
        <v>173</v>
      </c>
      <c r="B44" s="15">
        <v>150</v>
      </c>
      <c r="C44" s="15">
        <v>150</v>
      </c>
      <c r="D44" s="15"/>
      <c r="E44" s="15"/>
      <c r="F44" s="29">
        <f>(B44*E44)/1000</f>
        <v>0</v>
      </c>
      <c r="G44" s="29"/>
      <c r="H44" s="50"/>
      <c r="I44" s="50"/>
      <c r="J44" s="50"/>
      <c r="K44" s="50"/>
      <c r="L44" s="50"/>
    </row>
    <row r="45" spans="1:12">
      <c r="A45" s="49" t="s">
        <v>143</v>
      </c>
      <c r="B45" s="308" t="s">
        <v>185</v>
      </c>
      <c r="C45" s="309"/>
      <c r="D45" s="51"/>
      <c r="E45" s="51"/>
      <c r="F45" s="52"/>
      <c r="G45" s="53">
        <v>15</v>
      </c>
      <c r="H45" s="54"/>
      <c r="I45" s="54"/>
      <c r="J45" s="54"/>
      <c r="K45" s="54"/>
      <c r="L45" s="54"/>
    </row>
    <row r="46" spans="1:12">
      <c r="A46" s="310" t="s">
        <v>38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2"/>
    </row>
    <row r="47" spans="1:12">
      <c r="A47" s="14" t="s">
        <v>139</v>
      </c>
      <c r="B47" s="15">
        <v>72</v>
      </c>
      <c r="C47" s="15">
        <v>71.28</v>
      </c>
      <c r="D47" s="15">
        <v>64</v>
      </c>
      <c r="E47" s="15">
        <f>D47/100*35+D47</f>
        <v>86.4</v>
      </c>
      <c r="F47" s="29">
        <f>(B47*E47)/1000</f>
        <v>6.2208000000000006</v>
      </c>
      <c r="G47" s="29"/>
      <c r="H47" s="50"/>
      <c r="I47" s="50"/>
      <c r="J47" s="50"/>
      <c r="K47" s="50"/>
      <c r="L47" s="50"/>
    </row>
    <row r="48" spans="1:12">
      <c r="A48" s="14" t="s">
        <v>142</v>
      </c>
      <c r="B48" s="15">
        <v>9</v>
      </c>
      <c r="C48" s="15">
        <v>9</v>
      </c>
      <c r="D48" s="15">
        <v>395.5</v>
      </c>
      <c r="E48" s="15">
        <f>D48/100*35+D48</f>
        <v>533.92499999999995</v>
      </c>
      <c r="F48" s="29">
        <f t="shared" ref="F48:F56" si="4">(B48*E48)/1000</f>
        <v>4.8053249999999998</v>
      </c>
      <c r="G48" s="29"/>
      <c r="H48" s="50"/>
      <c r="I48" s="50"/>
      <c r="J48" s="50"/>
      <c r="K48" s="50"/>
      <c r="L48" s="50"/>
    </row>
    <row r="49" spans="1:12">
      <c r="A49" s="14" t="s">
        <v>168</v>
      </c>
      <c r="B49" s="15">
        <v>0.7</v>
      </c>
      <c r="C49" s="15">
        <v>0.7</v>
      </c>
      <c r="D49" s="15">
        <v>17</v>
      </c>
      <c r="E49" s="15">
        <f>D49/100*35+D49</f>
        <v>22.95</v>
      </c>
      <c r="F49" s="29">
        <f t="shared" si="4"/>
        <v>1.6064999999999999E-2</v>
      </c>
      <c r="G49" s="29"/>
      <c r="H49" s="50"/>
      <c r="I49" s="50"/>
      <c r="J49" s="50"/>
      <c r="K49" s="50"/>
      <c r="L49" s="50"/>
    </row>
    <row r="50" spans="1:12">
      <c r="A50" s="49" t="s">
        <v>143</v>
      </c>
      <c r="B50" s="308" t="s">
        <v>187</v>
      </c>
      <c r="C50" s="309"/>
      <c r="D50" s="15"/>
      <c r="E50" s="15"/>
      <c r="F50" s="29"/>
      <c r="G50" s="29">
        <v>15</v>
      </c>
      <c r="H50" s="50"/>
      <c r="I50" s="50"/>
      <c r="J50" s="50"/>
      <c r="K50" s="50"/>
      <c r="L50" s="50"/>
    </row>
    <row r="51" spans="1:12">
      <c r="A51" s="305" t="s">
        <v>55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7"/>
    </row>
    <row r="52" spans="1:12" ht="16.5">
      <c r="A52" s="55" t="s">
        <v>175</v>
      </c>
      <c r="B52" s="56">
        <v>105</v>
      </c>
      <c r="C52" s="56">
        <v>78.75</v>
      </c>
      <c r="D52" s="15">
        <v>184</v>
      </c>
      <c r="E52" s="15">
        <f>D52/100*35+D52</f>
        <v>248.4</v>
      </c>
      <c r="F52" s="29">
        <f t="shared" si="4"/>
        <v>26.082000000000001</v>
      </c>
      <c r="G52" s="29"/>
      <c r="H52" s="50"/>
      <c r="I52" s="50"/>
      <c r="J52" s="50"/>
      <c r="K52" s="50"/>
      <c r="L52" s="50"/>
    </row>
    <row r="53" spans="1:12" ht="16.5">
      <c r="A53" s="55" t="s">
        <v>148</v>
      </c>
      <c r="B53" s="56">
        <v>25</v>
      </c>
      <c r="C53" s="56">
        <v>25</v>
      </c>
      <c r="D53" s="15">
        <v>58</v>
      </c>
      <c r="E53" s="15">
        <f>D53/100*35+D53</f>
        <v>78.3</v>
      </c>
      <c r="F53" s="29">
        <f t="shared" si="4"/>
        <v>1.9575</v>
      </c>
      <c r="G53" s="29"/>
      <c r="H53" s="50"/>
      <c r="I53" s="50"/>
      <c r="J53" s="50"/>
      <c r="K53" s="50"/>
      <c r="L53" s="50"/>
    </row>
    <row r="54" spans="1:12" ht="16.5">
      <c r="A54" s="55" t="s">
        <v>157</v>
      </c>
      <c r="B54" s="56">
        <v>2</v>
      </c>
      <c r="C54" s="56">
        <v>2</v>
      </c>
      <c r="D54" s="15">
        <v>157</v>
      </c>
      <c r="E54" s="15">
        <f>D54/100*35+D54</f>
        <v>211.95</v>
      </c>
      <c r="F54" s="29">
        <f t="shared" si="4"/>
        <v>0.4239</v>
      </c>
      <c r="G54" s="29"/>
      <c r="H54" s="50"/>
      <c r="I54" s="50"/>
      <c r="J54" s="50"/>
      <c r="K54" s="50"/>
      <c r="L54" s="50"/>
    </row>
    <row r="55" spans="1:12" ht="16.5">
      <c r="A55" s="55" t="s">
        <v>140</v>
      </c>
      <c r="B55" s="56">
        <v>20</v>
      </c>
      <c r="C55" s="56">
        <v>20</v>
      </c>
      <c r="D55" s="15">
        <v>62</v>
      </c>
      <c r="E55" s="15">
        <f>D55/100*35+D55</f>
        <v>83.7</v>
      </c>
      <c r="F55" s="29">
        <f t="shared" si="4"/>
        <v>1.6739999999999999</v>
      </c>
      <c r="G55" s="29"/>
      <c r="H55" s="50"/>
      <c r="I55" s="50"/>
      <c r="J55" s="50"/>
      <c r="K55" s="50"/>
      <c r="L55" s="50"/>
    </row>
    <row r="56" spans="1:12" ht="16.5">
      <c r="A56" s="55" t="s">
        <v>168</v>
      </c>
      <c r="B56" s="56">
        <v>0.5</v>
      </c>
      <c r="C56" s="56">
        <v>0.5</v>
      </c>
      <c r="D56" s="15">
        <v>17</v>
      </c>
      <c r="E56" s="15">
        <f>D56/100*35+D56</f>
        <v>22.95</v>
      </c>
      <c r="F56" s="29">
        <f t="shared" si="4"/>
        <v>1.1474999999999999E-2</v>
      </c>
      <c r="G56" s="29"/>
      <c r="H56" s="50"/>
      <c r="I56" s="50"/>
      <c r="J56" s="50"/>
      <c r="K56" s="50"/>
      <c r="L56" s="50"/>
    </row>
    <row r="57" spans="1:12" ht="15" customHeight="1">
      <c r="A57" s="49" t="s">
        <v>143</v>
      </c>
      <c r="B57" s="308">
        <v>90</v>
      </c>
      <c r="C57" s="309"/>
      <c r="D57" s="51"/>
      <c r="E57" s="51"/>
      <c r="F57" s="52"/>
      <c r="G57" s="40">
        <v>35</v>
      </c>
      <c r="H57" s="50"/>
      <c r="I57" s="50"/>
      <c r="J57" s="50"/>
      <c r="K57" s="50"/>
      <c r="L57" s="50"/>
    </row>
    <row r="58" spans="1:12">
      <c r="A58" s="310" t="s">
        <v>23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2"/>
    </row>
    <row r="59" spans="1:12">
      <c r="A59" s="57" t="s">
        <v>176</v>
      </c>
      <c r="B59" s="25">
        <v>25</v>
      </c>
      <c r="C59" s="25">
        <v>25</v>
      </c>
      <c r="D59" s="15">
        <v>97</v>
      </c>
      <c r="E59" s="15">
        <f>D59/100*35+D59</f>
        <v>130.94999999999999</v>
      </c>
      <c r="F59" s="29">
        <f>(B59*E59)/1000</f>
        <v>3.2737499999999997</v>
      </c>
      <c r="G59" s="29"/>
      <c r="H59" s="50"/>
      <c r="I59" s="50"/>
      <c r="J59" s="50"/>
      <c r="K59" s="50"/>
      <c r="L59" s="50"/>
    </row>
    <row r="60" spans="1:12">
      <c r="A60" s="57" t="s">
        <v>147</v>
      </c>
      <c r="B60" s="25">
        <v>15</v>
      </c>
      <c r="C60" s="25">
        <v>15</v>
      </c>
      <c r="D60" s="15">
        <v>55</v>
      </c>
      <c r="E60" s="15">
        <f>D60/100*35+D60</f>
        <v>74.25</v>
      </c>
      <c r="F60" s="29">
        <f>(B60*E60)/1000</f>
        <v>1.11375</v>
      </c>
      <c r="G60" s="29"/>
      <c r="H60" s="50"/>
      <c r="I60" s="50"/>
      <c r="J60" s="50"/>
      <c r="K60" s="50"/>
      <c r="L60" s="50"/>
    </row>
    <row r="61" spans="1:12">
      <c r="A61" s="58" t="s">
        <v>143</v>
      </c>
      <c r="B61" s="313">
        <v>200</v>
      </c>
      <c r="C61" s="314"/>
      <c r="D61" s="15"/>
      <c r="E61" s="15"/>
      <c r="F61" s="29"/>
      <c r="G61" s="40">
        <v>5</v>
      </c>
      <c r="H61" s="50"/>
      <c r="I61" s="50"/>
      <c r="J61" s="50"/>
      <c r="K61" s="50"/>
      <c r="L61" s="50"/>
    </row>
    <row r="62" spans="1:12">
      <c r="A62" s="30" t="s">
        <v>163</v>
      </c>
      <c r="B62" s="59">
        <v>80</v>
      </c>
      <c r="C62" s="59">
        <v>80</v>
      </c>
      <c r="D62" s="302"/>
      <c r="E62" s="303"/>
      <c r="F62" s="303"/>
      <c r="G62" s="304"/>
      <c r="H62" s="50"/>
      <c r="I62" s="50"/>
      <c r="J62" s="50"/>
      <c r="K62" s="50"/>
      <c r="L62" s="61"/>
    </row>
    <row r="63" spans="1:12">
      <c r="A63" s="24" t="s">
        <v>163</v>
      </c>
      <c r="B63" s="25">
        <v>30</v>
      </c>
      <c r="C63" s="25">
        <v>30</v>
      </c>
      <c r="D63" s="15">
        <v>40</v>
      </c>
      <c r="E63" s="15">
        <f>D63/100*335+D63</f>
        <v>174</v>
      </c>
      <c r="F63" s="29">
        <v>1.5</v>
      </c>
      <c r="G63" s="29"/>
      <c r="H63" s="50"/>
      <c r="I63" s="50"/>
      <c r="J63" s="50"/>
      <c r="K63" s="50"/>
      <c r="L63" s="61"/>
    </row>
    <row r="64" spans="1:12">
      <c r="A64" s="30" t="s">
        <v>164</v>
      </c>
      <c r="B64" s="59">
        <v>30</v>
      </c>
      <c r="C64" s="59">
        <v>30</v>
      </c>
      <c r="D64" s="302"/>
      <c r="E64" s="303"/>
      <c r="F64" s="303"/>
      <c r="G64" s="304"/>
      <c r="H64" s="50"/>
      <c r="I64" s="50"/>
      <c r="J64" s="50"/>
      <c r="K64" s="50"/>
      <c r="L64" s="61"/>
    </row>
    <row r="65" spans="1:12">
      <c r="A65" s="30" t="s">
        <v>164</v>
      </c>
      <c r="B65" s="59">
        <v>30</v>
      </c>
      <c r="C65" s="59">
        <v>30</v>
      </c>
      <c r="D65" s="15">
        <v>44</v>
      </c>
      <c r="E65" s="15">
        <f>D65/100*35+D65</f>
        <v>59.4</v>
      </c>
      <c r="F65" s="29">
        <v>1.5</v>
      </c>
      <c r="G65" s="40"/>
      <c r="H65" s="50"/>
      <c r="I65" s="50"/>
      <c r="J65" s="50"/>
      <c r="K65" s="50"/>
      <c r="L65" s="61"/>
    </row>
    <row r="66" spans="1:12" ht="15" customHeight="1">
      <c r="A66" s="302" t="s">
        <v>133</v>
      </c>
      <c r="B66" s="303"/>
      <c r="C66" s="303"/>
      <c r="D66" s="304"/>
      <c r="E66" s="45"/>
      <c r="F66" s="29"/>
      <c r="G66" s="62">
        <f>G33+G45+G50+G57+G61+F63+F65</f>
        <v>83</v>
      </c>
      <c r="H66" s="50"/>
      <c r="I66" s="50"/>
      <c r="J66" s="50"/>
      <c r="K66" s="50"/>
      <c r="L66" s="50"/>
    </row>
    <row r="67" spans="1:12">
      <c r="A67" s="22"/>
      <c r="B67" s="22"/>
      <c r="C67" s="63"/>
      <c r="E67" s="64"/>
      <c r="F67" s="22"/>
      <c r="G67" s="22"/>
    </row>
    <row r="68" spans="1:12">
      <c r="A68" s="22"/>
      <c r="B68" s="22"/>
      <c r="C68" s="63"/>
    </row>
    <row r="69" spans="1:12">
      <c r="A69" s="22"/>
      <c r="B69" s="22"/>
      <c r="C69" s="63"/>
    </row>
    <row r="70" spans="1:12">
      <c r="A70" s="22"/>
      <c r="B70" s="22"/>
      <c r="C70" s="63"/>
    </row>
    <row r="71" spans="1:12">
      <c r="A71" s="22"/>
      <c r="B71" s="22"/>
      <c r="C71" s="63"/>
    </row>
    <row r="72" spans="1:12">
      <c r="A72" s="22"/>
      <c r="B72" s="22"/>
      <c r="C72" s="63"/>
    </row>
    <row r="73" spans="1:12">
      <c r="A73" s="22"/>
      <c r="B73" s="22"/>
      <c r="C73" s="63"/>
    </row>
    <row r="74" spans="1:12">
      <c r="A74" s="22"/>
      <c r="B74" s="22"/>
      <c r="C74" s="63"/>
    </row>
    <row r="75" spans="1:12">
      <c r="A75" s="22"/>
      <c r="B75" s="22"/>
      <c r="C75" s="63"/>
    </row>
    <row r="76" spans="1:12">
      <c r="A76" s="22"/>
      <c r="B76" s="22"/>
      <c r="C76" s="63"/>
    </row>
    <row r="77" spans="1:12">
      <c r="A77" s="22"/>
      <c r="B77" s="22"/>
      <c r="C77" s="63"/>
    </row>
    <row r="78" spans="1:12">
      <c r="A78" s="22"/>
      <c r="B78" s="22"/>
      <c r="C78" s="63"/>
    </row>
    <row r="79" spans="1:12">
      <c r="A79" s="22"/>
      <c r="B79" s="22"/>
      <c r="C79" s="63"/>
    </row>
    <row r="80" spans="1:12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A492" s="22"/>
      <c r="B492" s="22"/>
      <c r="C492" s="63"/>
    </row>
    <row r="493" spans="1:3">
      <c r="A493" s="22"/>
      <c r="B493" s="22"/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  <row r="7843" spans="3:3">
      <c r="C7843" s="63"/>
    </row>
    <row r="7844" spans="3:3">
      <c r="C7844" s="63"/>
    </row>
  </sheetData>
  <mergeCells count="34"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A11:L11"/>
    <mergeCell ref="A25:L25"/>
    <mergeCell ref="A26:L26"/>
    <mergeCell ref="B33:C33"/>
    <mergeCell ref="A4:L4"/>
    <mergeCell ref="A5:L5"/>
    <mergeCell ref="C10:F10"/>
    <mergeCell ref="A13:L13"/>
    <mergeCell ref="A15:L15"/>
    <mergeCell ref="A20:L20"/>
    <mergeCell ref="C19:F19"/>
    <mergeCell ref="A34:L34"/>
    <mergeCell ref="B45:C45"/>
    <mergeCell ref="A46:L46"/>
    <mergeCell ref="B57:C57"/>
    <mergeCell ref="A22:L22"/>
    <mergeCell ref="A24:D24"/>
    <mergeCell ref="D62:G62"/>
    <mergeCell ref="D64:G64"/>
    <mergeCell ref="A66:D66"/>
    <mergeCell ref="A51:L51"/>
    <mergeCell ref="B50:C50"/>
    <mergeCell ref="A58:L58"/>
    <mergeCell ref="B61:C61"/>
  </mergeCells>
  <pageMargins left="0" right="0" top="0" bottom="0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7843"/>
  <sheetViews>
    <sheetView view="pageBreakPreview" topLeftCell="A25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6" width="9.5703125" style="64" customWidth="1"/>
    <col min="7" max="7" width="9.28515625" style="64" customWidth="1"/>
    <col min="8" max="8" width="9.28515625" style="22" customWidth="1"/>
    <col min="9" max="9" width="9.85546875" style="22" customWidth="1"/>
    <col min="10" max="10" width="11.140625" style="22" customWidth="1"/>
    <col min="11" max="11" width="11.28515625" style="22" customWidth="1"/>
    <col min="12" max="12" width="11" style="22" customWidth="1"/>
    <col min="13" max="16384" width="9.140625" style="22"/>
  </cols>
  <sheetData>
    <row r="1" spans="1:12" ht="42" customHeight="1">
      <c r="A1" s="322" t="s">
        <v>255</v>
      </c>
      <c r="B1" s="322"/>
      <c r="C1" s="322"/>
      <c r="D1" s="322"/>
      <c r="E1" s="322"/>
      <c r="F1" s="322"/>
      <c r="G1" s="322"/>
      <c r="H1" s="322"/>
      <c r="I1" s="322"/>
      <c r="J1" s="322" t="s">
        <v>128</v>
      </c>
      <c r="K1" s="322"/>
      <c r="L1" s="322"/>
    </row>
    <row r="2" spans="1:12" ht="19.5" customHeight="1">
      <c r="A2" s="323" t="s">
        <v>1</v>
      </c>
      <c r="B2" s="323" t="s">
        <v>129</v>
      </c>
      <c r="C2" s="323" t="s">
        <v>130</v>
      </c>
      <c r="D2" s="324" t="s">
        <v>131</v>
      </c>
      <c r="E2" s="324" t="s">
        <v>132</v>
      </c>
      <c r="F2" s="325" t="s">
        <v>133</v>
      </c>
      <c r="G2" s="325" t="s">
        <v>134</v>
      </c>
      <c r="H2" s="326" t="s">
        <v>135</v>
      </c>
      <c r="I2" s="326"/>
      <c r="J2" s="326"/>
      <c r="K2" s="326"/>
      <c r="L2" s="326"/>
    </row>
    <row r="3" spans="1:12" ht="13.5" customHeight="1">
      <c r="A3" s="323"/>
      <c r="B3" s="323"/>
      <c r="C3" s="323"/>
      <c r="D3" s="324"/>
      <c r="E3" s="324"/>
      <c r="F3" s="325"/>
      <c r="G3" s="325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21" t="s">
        <v>252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</row>
    <row r="5" spans="1:12" ht="13.5" customHeight="1">
      <c r="A5" s="310" t="s">
        <v>59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2"/>
    </row>
    <row r="6" spans="1:12" ht="15.75" customHeight="1">
      <c r="A6" s="71" t="s">
        <v>253</v>
      </c>
      <c r="B6" s="15">
        <v>32</v>
      </c>
      <c r="C6" s="15">
        <v>32</v>
      </c>
      <c r="D6" s="39">
        <v>62</v>
      </c>
      <c r="E6" s="27">
        <f>D6/100*35+D6</f>
        <v>83.7</v>
      </c>
      <c r="F6" s="28">
        <f>(B6*E6)/1000</f>
        <v>2.6783999999999999</v>
      </c>
      <c r="G6" s="29"/>
      <c r="H6" s="15"/>
      <c r="I6" s="15"/>
      <c r="J6" s="15"/>
      <c r="K6" s="15"/>
      <c r="L6" s="15"/>
    </row>
    <row r="7" spans="1:12" ht="15.75" customHeight="1">
      <c r="A7" s="71" t="s">
        <v>142</v>
      </c>
      <c r="B7" s="15">
        <v>10</v>
      </c>
      <c r="C7" s="15">
        <v>10</v>
      </c>
      <c r="D7" s="39">
        <v>395.5</v>
      </c>
      <c r="E7" s="27">
        <f>D7/100*35+D7</f>
        <v>533.92499999999995</v>
      </c>
      <c r="F7" s="28">
        <f>(B7*E7)/1000</f>
        <v>5.3392499999999998</v>
      </c>
      <c r="G7" s="29"/>
      <c r="H7" s="15"/>
      <c r="I7" s="15"/>
      <c r="J7" s="15"/>
      <c r="K7" s="15"/>
      <c r="L7" s="15"/>
    </row>
    <row r="8" spans="1:12" ht="15.75" customHeight="1">
      <c r="A8" s="71" t="s">
        <v>159</v>
      </c>
      <c r="B8" s="15">
        <v>190</v>
      </c>
      <c r="C8" s="15">
        <v>161.5</v>
      </c>
      <c r="D8" s="39">
        <v>45</v>
      </c>
      <c r="E8" s="27">
        <f>D8/100*35+D8</f>
        <v>60.75</v>
      </c>
      <c r="F8" s="28">
        <f>(B8*E8)/1000</f>
        <v>11.5425</v>
      </c>
      <c r="G8" s="29"/>
      <c r="H8" s="15"/>
      <c r="I8" s="15"/>
      <c r="J8" s="15"/>
      <c r="K8" s="15"/>
      <c r="L8" s="15"/>
    </row>
    <row r="9" spans="1:12" ht="15.75" customHeight="1">
      <c r="A9" s="71" t="s">
        <v>168</v>
      </c>
      <c r="B9" s="15">
        <v>0.7</v>
      </c>
      <c r="C9" s="15">
        <v>0.7</v>
      </c>
      <c r="D9" s="39">
        <v>17</v>
      </c>
      <c r="E9" s="27">
        <f>D9/100*35+D9</f>
        <v>22.95</v>
      </c>
      <c r="F9" s="28">
        <f>(B9*E9)/1000</f>
        <v>1.6064999999999999E-2</v>
      </c>
      <c r="G9" s="29"/>
      <c r="H9" s="15"/>
      <c r="I9" s="15"/>
      <c r="J9" s="15"/>
      <c r="K9" s="15"/>
      <c r="L9" s="15"/>
    </row>
    <row r="10" spans="1:12" ht="13.5" customHeight="1">
      <c r="A10" s="70" t="s">
        <v>143</v>
      </c>
      <c r="B10" s="34"/>
      <c r="C10" s="305" t="s">
        <v>29</v>
      </c>
      <c r="D10" s="311"/>
      <c r="E10" s="311"/>
      <c r="F10" s="312"/>
      <c r="G10" s="31">
        <f>SUM(F6:F9)</f>
        <v>19.576215000000001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>
      <c r="A11" s="305" t="s">
        <v>88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7"/>
    </row>
    <row r="12" spans="1:12">
      <c r="A12" s="14" t="s">
        <v>193</v>
      </c>
      <c r="B12" s="18">
        <v>5</v>
      </c>
      <c r="C12" s="18">
        <v>5</v>
      </c>
      <c r="D12" s="60">
        <v>144</v>
      </c>
      <c r="E12" s="29">
        <f>D12/100*30+D12</f>
        <v>187.2</v>
      </c>
      <c r="F12" s="29">
        <f t="shared" ref="F12:F19" si="0">(B12*E12)/1000</f>
        <v>0.93600000000000005</v>
      </c>
      <c r="G12" s="29"/>
      <c r="H12" s="50"/>
      <c r="I12" s="50"/>
      <c r="J12" s="50"/>
      <c r="K12" s="50"/>
      <c r="L12" s="50"/>
    </row>
    <row r="13" spans="1:12">
      <c r="A13" s="14" t="s">
        <v>158</v>
      </c>
      <c r="B13" s="18">
        <v>0.9</v>
      </c>
      <c r="C13" s="18">
        <v>0.9</v>
      </c>
      <c r="D13" s="60">
        <v>17</v>
      </c>
      <c r="E13" s="29">
        <f t="shared" ref="E13:E19" si="1">D13/100*30+D13</f>
        <v>22.1</v>
      </c>
      <c r="F13" s="29">
        <f t="shared" si="0"/>
        <v>1.9890000000000001E-2</v>
      </c>
      <c r="G13" s="29"/>
      <c r="H13" s="50"/>
      <c r="I13" s="50"/>
      <c r="J13" s="50"/>
      <c r="K13" s="50"/>
      <c r="L13" s="50"/>
    </row>
    <row r="14" spans="1:12">
      <c r="A14" s="14" t="s">
        <v>233</v>
      </c>
      <c r="B14" s="18">
        <v>3</v>
      </c>
      <c r="C14" s="18">
        <v>3</v>
      </c>
      <c r="D14" s="60">
        <v>102.5</v>
      </c>
      <c r="E14" s="29">
        <f t="shared" si="1"/>
        <v>133.25</v>
      </c>
      <c r="F14" s="29">
        <f t="shared" si="0"/>
        <v>0.39974999999999999</v>
      </c>
      <c r="G14" s="29"/>
      <c r="H14" s="50"/>
      <c r="I14" s="50"/>
      <c r="J14" s="50"/>
      <c r="K14" s="50"/>
      <c r="L14" s="50"/>
    </row>
    <row r="15" spans="1:12">
      <c r="A15" s="14" t="s">
        <v>162</v>
      </c>
      <c r="B15" s="18">
        <v>10</v>
      </c>
      <c r="C15" s="18">
        <v>7.5</v>
      </c>
      <c r="D15" s="60">
        <v>30</v>
      </c>
      <c r="E15" s="29">
        <f t="shared" si="1"/>
        <v>39</v>
      </c>
      <c r="F15" s="29">
        <f t="shared" si="0"/>
        <v>0.39</v>
      </c>
      <c r="G15" s="29"/>
      <c r="H15" s="50"/>
      <c r="I15" s="50"/>
      <c r="J15" s="50"/>
      <c r="K15" s="50"/>
      <c r="L15" s="50"/>
    </row>
    <row r="16" spans="1:12">
      <c r="A16" s="14" t="s">
        <v>161</v>
      </c>
      <c r="B16" s="18">
        <v>11.2</v>
      </c>
      <c r="C16" s="18">
        <v>9.41</v>
      </c>
      <c r="D16" s="60">
        <v>24</v>
      </c>
      <c r="E16" s="29">
        <f t="shared" si="1"/>
        <v>31.2</v>
      </c>
      <c r="F16" s="29">
        <f t="shared" si="0"/>
        <v>0.34943999999999997</v>
      </c>
      <c r="G16" s="29"/>
      <c r="H16" s="50"/>
      <c r="I16" s="50"/>
      <c r="J16" s="50"/>
      <c r="K16" s="50"/>
      <c r="L16" s="50"/>
    </row>
    <row r="17" spans="1:12">
      <c r="A17" s="14" t="s">
        <v>142</v>
      </c>
      <c r="B17" s="18">
        <v>3</v>
      </c>
      <c r="C17" s="18">
        <v>3</v>
      </c>
      <c r="D17" s="60">
        <v>395.5</v>
      </c>
      <c r="E17" s="29">
        <f t="shared" si="1"/>
        <v>514.15</v>
      </c>
      <c r="F17" s="29">
        <f t="shared" si="0"/>
        <v>1.5424499999999999</v>
      </c>
      <c r="G17" s="29"/>
      <c r="H17" s="50"/>
      <c r="I17" s="50"/>
      <c r="J17" s="50"/>
      <c r="K17" s="50"/>
      <c r="L17" s="50"/>
    </row>
    <row r="18" spans="1:12">
      <c r="A18" s="14" t="s">
        <v>192</v>
      </c>
      <c r="B18" s="18">
        <v>3</v>
      </c>
      <c r="C18" s="18">
        <v>3</v>
      </c>
      <c r="D18" s="60">
        <v>34</v>
      </c>
      <c r="E18" s="29">
        <f t="shared" si="1"/>
        <v>44.2</v>
      </c>
      <c r="F18" s="29">
        <f t="shared" si="0"/>
        <v>0.13260000000000002</v>
      </c>
      <c r="G18" s="29"/>
      <c r="H18" s="50"/>
      <c r="I18" s="50"/>
      <c r="J18" s="50"/>
      <c r="K18" s="50"/>
      <c r="L18" s="50"/>
    </row>
    <row r="19" spans="1:12">
      <c r="A19" s="14" t="s">
        <v>234</v>
      </c>
      <c r="B19" s="18">
        <v>120.1</v>
      </c>
      <c r="C19" s="18">
        <v>111.06</v>
      </c>
      <c r="D19" s="60">
        <v>184</v>
      </c>
      <c r="E19" s="29">
        <f t="shared" si="1"/>
        <v>239.2</v>
      </c>
      <c r="F19" s="29">
        <f t="shared" si="0"/>
        <v>28.727919999999997</v>
      </c>
      <c r="G19" s="29"/>
      <c r="H19" s="50"/>
      <c r="I19" s="50"/>
      <c r="J19" s="50"/>
      <c r="K19" s="50"/>
      <c r="L19" s="50"/>
    </row>
    <row r="20" spans="1:12" ht="15" customHeight="1">
      <c r="A20" s="85" t="s">
        <v>143</v>
      </c>
      <c r="B20" s="308">
        <v>100</v>
      </c>
      <c r="C20" s="309"/>
      <c r="D20" s="51"/>
      <c r="E20" s="51"/>
      <c r="F20" s="52"/>
      <c r="G20" s="53">
        <f>F12+F13+F14+F15+F16+F17+F18+F19</f>
        <v>32.498049999999999</v>
      </c>
      <c r="H20" s="54"/>
      <c r="I20" s="54"/>
      <c r="J20" s="54"/>
      <c r="K20" s="54"/>
      <c r="L20" s="54"/>
    </row>
    <row r="21" spans="1:12" s="44" customFormat="1" ht="15.75" customHeight="1">
      <c r="A21" s="310" t="s">
        <v>51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2"/>
    </row>
    <row r="22" spans="1:12" s="44" customFormat="1" ht="14.25" customHeight="1">
      <c r="A22" s="14" t="s">
        <v>182</v>
      </c>
      <c r="B22" s="15">
        <v>107.8</v>
      </c>
      <c r="C22" s="15">
        <v>100</v>
      </c>
      <c r="D22" s="15">
        <v>75</v>
      </c>
      <c r="E22" s="15">
        <f>D22/100*30+D22</f>
        <v>97.5</v>
      </c>
      <c r="F22" s="29">
        <f>(B22*E22)/1000</f>
        <v>10.5105</v>
      </c>
      <c r="G22" s="29"/>
      <c r="H22" s="46"/>
      <c r="I22" s="46"/>
      <c r="J22" s="46"/>
      <c r="K22" s="46"/>
      <c r="L22" s="46"/>
    </row>
    <row r="23" spans="1:12">
      <c r="A23" s="89" t="s">
        <v>143</v>
      </c>
      <c r="B23" s="308">
        <v>100</v>
      </c>
      <c r="C23" s="309"/>
      <c r="D23" s="51"/>
      <c r="E23" s="15"/>
      <c r="F23" s="29"/>
      <c r="G23" s="40">
        <f>F22</f>
        <v>10.5105</v>
      </c>
      <c r="H23" s="50"/>
      <c r="I23" s="50"/>
      <c r="J23" s="50"/>
      <c r="K23" s="50"/>
      <c r="L23" s="50"/>
    </row>
    <row r="24" spans="1:12" ht="18.75" customHeight="1">
      <c r="A24" s="310" t="s">
        <v>151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2"/>
    </row>
    <row r="25" spans="1:12" ht="16.5" customHeight="1">
      <c r="A25" s="24" t="s">
        <v>146</v>
      </c>
      <c r="B25" s="25">
        <v>5</v>
      </c>
      <c r="C25" s="26">
        <v>5</v>
      </c>
      <c r="D25" s="27">
        <v>320</v>
      </c>
      <c r="E25" s="27">
        <f>D25/100*35+D25</f>
        <v>432</v>
      </c>
      <c r="F25" s="28">
        <f>(B25*E25)/1000</f>
        <v>2.16</v>
      </c>
      <c r="G25" s="29"/>
      <c r="H25" s="15"/>
      <c r="I25" s="15"/>
      <c r="J25" s="15"/>
      <c r="K25" s="15"/>
      <c r="L25" s="15"/>
    </row>
    <row r="26" spans="1:12" ht="14.25" customHeight="1">
      <c r="A26" s="24" t="s">
        <v>147</v>
      </c>
      <c r="B26" s="25">
        <v>25.3</v>
      </c>
      <c r="C26" s="26">
        <v>25.3</v>
      </c>
      <c r="D26" s="27">
        <v>55</v>
      </c>
      <c r="E26" s="27">
        <f>D26/100*35+D26</f>
        <v>74.25</v>
      </c>
      <c r="F26" s="28">
        <f>(B26*E26)/1000</f>
        <v>1.878525</v>
      </c>
      <c r="G26" s="40"/>
      <c r="H26" s="15">
        <v>7.0000000000000007E-2</v>
      </c>
      <c r="I26" s="15">
        <v>0.02</v>
      </c>
      <c r="J26" s="15">
        <v>15</v>
      </c>
      <c r="K26" s="15">
        <v>60</v>
      </c>
      <c r="L26" s="15"/>
    </row>
    <row r="27" spans="1:12" ht="14.25" customHeight="1">
      <c r="A27" s="24" t="s">
        <v>152</v>
      </c>
      <c r="B27" s="25">
        <v>9</v>
      </c>
      <c r="C27" s="27">
        <v>7.2</v>
      </c>
      <c r="D27" s="27">
        <v>140</v>
      </c>
      <c r="E27" s="27">
        <f>D27/100*35+D27</f>
        <v>189</v>
      </c>
      <c r="F27" s="28">
        <f>(B27*E27)/1000</f>
        <v>1.7010000000000001</v>
      </c>
      <c r="G27" s="40"/>
      <c r="H27" s="15"/>
      <c r="I27" s="15"/>
      <c r="J27" s="15"/>
      <c r="K27" s="15"/>
      <c r="L27" s="15"/>
    </row>
    <row r="28" spans="1:12" ht="13.5" customHeight="1">
      <c r="A28" s="30" t="s">
        <v>143</v>
      </c>
      <c r="B28" s="25"/>
      <c r="C28" s="310">
        <v>200</v>
      </c>
      <c r="D28" s="311"/>
      <c r="E28" s="311"/>
      <c r="F28" s="312"/>
      <c r="G28" s="31">
        <f>F24+F25+F26+F27</f>
        <v>5.7395250000000004</v>
      </c>
      <c r="H28" s="15">
        <v>5.34</v>
      </c>
      <c r="I28" s="15">
        <v>11.23</v>
      </c>
      <c r="J28" s="15">
        <v>35.1</v>
      </c>
      <c r="K28" s="15">
        <v>263</v>
      </c>
      <c r="L28" s="15">
        <v>1.23</v>
      </c>
    </row>
    <row r="29" spans="1:12" s="41" customFormat="1" ht="16.5" customHeight="1">
      <c r="A29" s="310" t="s">
        <v>16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2"/>
    </row>
    <row r="30" spans="1:12" s="41" customFormat="1" ht="18" customHeight="1">
      <c r="A30" s="24" t="s">
        <v>148</v>
      </c>
      <c r="B30" s="25">
        <v>60</v>
      </c>
      <c r="C30" s="26">
        <v>60</v>
      </c>
      <c r="D30" s="27">
        <v>58</v>
      </c>
      <c r="E30" s="27">
        <f>D30/100*35+D30</f>
        <v>78.3</v>
      </c>
      <c r="F30" s="28">
        <f>(B30*E30)/1000</f>
        <v>4.6980000000000004</v>
      </c>
      <c r="G30" s="42">
        <f>F30</f>
        <v>4.6980000000000004</v>
      </c>
      <c r="H30" s="15">
        <v>8</v>
      </c>
      <c r="I30" s="15">
        <v>1</v>
      </c>
      <c r="J30" s="15">
        <v>53</v>
      </c>
      <c r="K30" s="15">
        <v>250</v>
      </c>
      <c r="L30" s="15"/>
    </row>
    <row r="31" spans="1:12" ht="17.25" customHeight="1">
      <c r="A31" s="315"/>
      <c r="B31" s="316"/>
      <c r="C31" s="316"/>
      <c r="D31" s="317"/>
      <c r="E31" s="43"/>
      <c r="F31" s="40"/>
      <c r="G31" s="40">
        <f t="shared" ref="G31:L31" si="2">G10+G20+G23+G28+G30</f>
        <v>73.022289999999998</v>
      </c>
      <c r="H31" s="40">
        <f t="shared" si="2"/>
        <v>18.68</v>
      </c>
      <c r="I31" s="40">
        <f t="shared" si="2"/>
        <v>23.46</v>
      </c>
      <c r="J31" s="40">
        <f t="shared" si="2"/>
        <v>123.2</v>
      </c>
      <c r="K31" s="40">
        <f t="shared" si="2"/>
        <v>776</v>
      </c>
      <c r="L31" s="40">
        <f t="shared" si="2"/>
        <v>2.46</v>
      </c>
    </row>
    <row r="32" spans="1:12" ht="16.5" customHeight="1">
      <c r="A32" s="319" t="s">
        <v>154</v>
      </c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</row>
    <row r="33" spans="1:12" s="44" customFormat="1">
      <c r="A33" s="310" t="s">
        <v>155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2"/>
    </row>
    <row r="34" spans="1:12" s="44" customFormat="1">
      <c r="A34" s="24" t="s">
        <v>156</v>
      </c>
      <c r="B34" s="25">
        <v>120</v>
      </c>
      <c r="C34" s="25">
        <v>100</v>
      </c>
      <c r="D34" s="15">
        <v>65</v>
      </c>
      <c r="E34" s="15">
        <f>D34/100*25+D34</f>
        <v>81.25</v>
      </c>
      <c r="F34" s="29">
        <f>(B34*E34)/1000</f>
        <v>9.75</v>
      </c>
      <c r="G34" s="29"/>
      <c r="H34" s="46"/>
      <c r="I34" s="46"/>
      <c r="J34" s="46"/>
      <c r="K34" s="46"/>
      <c r="L34" s="46"/>
    </row>
    <row r="35" spans="1:12" s="44" customFormat="1">
      <c r="A35" s="48" t="s">
        <v>157</v>
      </c>
      <c r="B35" s="25">
        <v>3</v>
      </c>
      <c r="C35" s="25">
        <v>3</v>
      </c>
      <c r="D35" s="25">
        <v>157</v>
      </c>
      <c r="E35" s="15">
        <f>D35/100*30+D35</f>
        <v>204.1</v>
      </c>
      <c r="F35" s="29">
        <f>(B35*E35)/1000</f>
        <v>0.61229999999999996</v>
      </c>
      <c r="G35" s="40"/>
      <c r="H35" s="48"/>
      <c r="I35" s="48"/>
      <c r="J35" s="48"/>
      <c r="K35" s="48"/>
      <c r="L35" s="48"/>
    </row>
    <row r="36" spans="1:12" s="44" customFormat="1">
      <c r="A36" s="48" t="s">
        <v>158</v>
      </c>
      <c r="B36" s="78">
        <v>1</v>
      </c>
      <c r="C36" s="25">
        <v>1</v>
      </c>
      <c r="D36" s="25">
        <v>17</v>
      </c>
      <c r="E36" s="15">
        <f>D36/100*30+D36</f>
        <v>22.1</v>
      </c>
      <c r="F36" s="29">
        <f>(B36*E36)/1000</f>
        <v>2.2100000000000002E-2</v>
      </c>
      <c r="G36" s="40"/>
      <c r="H36" s="48"/>
      <c r="I36" s="48"/>
      <c r="J36" s="48"/>
      <c r="K36" s="48"/>
      <c r="L36" s="48"/>
    </row>
    <row r="37" spans="1:12">
      <c r="A37" s="85" t="s">
        <v>143</v>
      </c>
      <c r="B37" s="308" t="s">
        <v>186</v>
      </c>
      <c r="C37" s="309"/>
      <c r="D37" s="15"/>
      <c r="E37" s="15"/>
      <c r="F37" s="29"/>
      <c r="G37" s="40">
        <f>F34+F35+F36</f>
        <v>10.384399999999999</v>
      </c>
      <c r="H37" s="50"/>
      <c r="I37" s="50"/>
      <c r="J37" s="50"/>
      <c r="K37" s="50"/>
      <c r="L37" s="50"/>
    </row>
    <row r="38" spans="1:12" ht="15.75" customHeight="1">
      <c r="A38" s="310" t="s">
        <v>219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2"/>
    </row>
    <row r="39" spans="1:12" ht="16.5">
      <c r="A39" s="55" t="s">
        <v>159</v>
      </c>
      <c r="B39" s="18">
        <v>85</v>
      </c>
      <c r="C39" s="18">
        <v>61.2</v>
      </c>
      <c r="D39" s="60">
        <v>45</v>
      </c>
      <c r="E39" s="15">
        <f t="shared" ref="E39:E44" si="3">D39/100*35+D39</f>
        <v>60.75</v>
      </c>
      <c r="F39" s="29">
        <f>(B39*E39)/1000</f>
        <v>5.1637500000000003</v>
      </c>
      <c r="G39" s="29"/>
      <c r="H39" s="50"/>
      <c r="I39" s="50"/>
      <c r="J39" s="50"/>
      <c r="K39" s="50"/>
      <c r="L39" s="50"/>
    </row>
    <row r="40" spans="1:12" ht="16.5">
      <c r="A40" s="55" t="s">
        <v>161</v>
      </c>
      <c r="B40" s="18">
        <v>12.5</v>
      </c>
      <c r="C40" s="18">
        <v>10.5</v>
      </c>
      <c r="D40" s="60">
        <v>24</v>
      </c>
      <c r="E40" s="15">
        <f t="shared" si="3"/>
        <v>32.4</v>
      </c>
      <c r="F40" s="29">
        <f t="shared" ref="F40:F45" si="4">(B40*E40)/1000</f>
        <v>0.40500000000000003</v>
      </c>
      <c r="G40" s="29"/>
      <c r="H40" s="50"/>
      <c r="I40" s="50"/>
      <c r="J40" s="50"/>
      <c r="K40" s="50"/>
      <c r="L40" s="50"/>
    </row>
    <row r="41" spans="1:12" ht="16.5">
      <c r="A41" s="122" t="s">
        <v>220</v>
      </c>
      <c r="B41" s="18">
        <v>20</v>
      </c>
      <c r="C41" s="18">
        <v>20</v>
      </c>
      <c r="D41" s="60">
        <v>47</v>
      </c>
      <c r="E41" s="15">
        <f t="shared" si="3"/>
        <v>63.45</v>
      </c>
      <c r="F41" s="29">
        <f t="shared" si="4"/>
        <v>1.2689999999999999</v>
      </c>
      <c r="G41" s="29"/>
      <c r="H41" s="50"/>
      <c r="I41" s="50"/>
      <c r="J41" s="50"/>
      <c r="K41" s="50"/>
      <c r="L41" s="50"/>
    </row>
    <row r="42" spans="1:12" ht="16.5">
      <c r="A42" s="55" t="s">
        <v>201</v>
      </c>
      <c r="B42" s="18">
        <v>5</v>
      </c>
      <c r="C42" s="18">
        <v>5</v>
      </c>
      <c r="D42" s="60">
        <v>157</v>
      </c>
      <c r="E42" s="15">
        <f t="shared" si="3"/>
        <v>211.95</v>
      </c>
      <c r="F42" s="29">
        <f t="shared" si="4"/>
        <v>1.05975</v>
      </c>
      <c r="G42" s="29"/>
      <c r="H42" s="50"/>
      <c r="I42" s="50"/>
      <c r="J42" s="50"/>
      <c r="K42" s="50"/>
      <c r="L42" s="50"/>
    </row>
    <row r="43" spans="1:12" ht="16.5">
      <c r="A43" s="55" t="s">
        <v>162</v>
      </c>
      <c r="B43" s="18">
        <v>12.5</v>
      </c>
      <c r="C43" s="18">
        <v>10</v>
      </c>
      <c r="D43" s="60">
        <v>30</v>
      </c>
      <c r="E43" s="15">
        <f t="shared" si="3"/>
        <v>40.5</v>
      </c>
      <c r="F43" s="29">
        <f t="shared" si="4"/>
        <v>0.50624999999999998</v>
      </c>
      <c r="G43" s="29"/>
      <c r="H43" s="50"/>
      <c r="I43" s="50"/>
      <c r="J43" s="50"/>
      <c r="K43" s="50"/>
      <c r="L43" s="50"/>
    </row>
    <row r="44" spans="1:12" ht="16.5">
      <c r="A44" s="55" t="s">
        <v>168</v>
      </c>
      <c r="B44" s="18">
        <v>0.7</v>
      </c>
      <c r="C44" s="18">
        <v>0.7</v>
      </c>
      <c r="D44" s="60">
        <v>17</v>
      </c>
      <c r="E44" s="15">
        <f t="shared" si="3"/>
        <v>22.95</v>
      </c>
      <c r="F44" s="29">
        <f t="shared" si="4"/>
        <v>1.6064999999999999E-2</v>
      </c>
      <c r="G44" s="29"/>
      <c r="H44" s="50"/>
      <c r="I44" s="50"/>
      <c r="J44" s="50"/>
      <c r="K44" s="50"/>
      <c r="L44" s="50"/>
    </row>
    <row r="45" spans="1:12" ht="16.5">
      <c r="A45" s="55" t="s">
        <v>173</v>
      </c>
      <c r="B45" s="18">
        <v>150</v>
      </c>
      <c r="C45" s="18">
        <v>150</v>
      </c>
      <c r="D45" s="60"/>
      <c r="E45" s="15"/>
      <c r="F45" s="29">
        <f t="shared" si="4"/>
        <v>0</v>
      </c>
      <c r="G45" s="29"/>
      <c r="H45" s="50"/>
      <c r="I45" s="50"/>
      <c r="J45" s="50"/>
      <c r="K45" s="50"/>
      <c r="L45" s="50"/>
    </row>
    <row r="46" spans="1:12">
      <c r="A46" s="85" t="s">
        <v>143</v>
      </c>
      <c r="B46" s="343" t="s">
        <v>185</v>
      </c>
      <c r="C46" s="343"/>
      <c r="D46" s="15"/>
      <c r="E46" s="15"/>
      <c r="F46" s="29"/>
      <c r="G46" s="40">
        <v>15</v>
      </c>
      <c r="H46" s="50"/>
      <c r="I46" s="50"/>
      <c r="J46" s="50"/>
      <c r="K46" s="50"/>
      <c r="L46" s="50"/>
    </row>
    <row r="47" spans="1:12" ht="13.5" customHeight="1">
      <c r="A47" s="354" t="s">
        <v>123</v>
      </c>
      <c r="B47" s="355"/>
      <c r="C47" s="355"/>
      <c r="D47" s="355"/>
      <c r="E47" s="355"/>
      <c r="F47" s="355"/>
      <c r="G47" s="355"/>
      <c r="H47" s="311"/>
      <c r="I47" s="311"/>
      <c r="J47" s="311"/>
      <c r="K47" s="311"/>
      <c r="L47" s="312"/>
    </row>
    <row r="48" spans="1:12" ht="15.75" customHeight="1">
      <c r="A48" s="14" t="s">
        <v>189</v>
      </c>
      <c r="B48" s="15">
        <v>51</v>
      </c>
      <c r="C48" s="15">
        <v>50</v>
      </c>
      <c r="D48" s="27">
        <v>44</v>
      </c>
      <c r="E48" s="27">
        <f>D48/100*30+D48</f>
        <v>57.2</v>
      </c>
      <c r="F48" s="28">
        <f>(B48*E48)/1000</f>
        <v>2.9172000000000002</v>
      </c>
      <c r="G48" s="29"/>
      <c r="H48" s="15"/>
      <c r="I48" s="15"/>
      <c r="J48" s="15"/>
      <c r="K48" s="15"/>
      <c r="L48" s="15"/>
    </row>
    <row r="49" spans="1:12" ht="15.75" customHeight="1">
      <c r="A49" s="14" t="s">
        <v>161</v>
      </c>
      <c r="B49" s="15">
        <v>21</v>
      </c>
      <c r="C49" s="15">
        <v>17.64</v>
      </c>
      <c r="D49" s="27">
        <v>24</v>
      </c>
      <c r="E49" s="27">
        <f>D49/100*30+D49</f>
        <v>31.2</v>
      </c>
      <c r="F49" s="28">
        <f>(B49*E49)/1000</f>
        <v>0.65519999999999989</v>
      </c>
      <c r="G49" s="29"/>
      <c r="H49" s="15"/>
      <c r="I49" s="15"/>
      <c r="J49" s="15"/>
      <c r="K49" s="15"/>
      <c r="L49" s="15"/>
    </row>
    <row r="50" spans="1:12" ht="15.75" customHeight="1">
      <c r="A50" s="14" t="s">
        <v>235</v>
      </c>
      <c r="B50" s="15">
        <v>67</v>
      </c>
      <c r="C50" s="15">
        <v>47.75</v>
      </c>
      <c r="D50" s="27">
        <v>390</v>
      </c>
      <c r="E50" s="27">
        <f>D50/100*30+D50</f>
        <v>507</v>
      </c>
      <c r="F50" s="28">
        <f>(B50*E50)/1000</f>
        <v>33.969000000000001</v>
      </c>
      <c r="G50" s="29"/>
      <c r="H50" s="15"/>
      <c r="I50" s="15"/>
      <c r="J50" s="15"/>
      <c r="K50" s="15"/>
      <c r="L50" s="15"/>
    </row>
    <row r="51" spans="1:12" ht="15.75" customHeight="1">
      <c r="A51" s="14" t="s">
        <v>191</v>
      </c>
      <c r="B51" s="15">
        <v>3</v>
      </c>
      <c r="C51" s="15">
        <v>3</v>
      </c>
      <c r="D51" s="27">
        <v>157</v>
      </c>
      <c r="E51" s="27">
        <f>D51/100*30+D51</f>
        <v>204.1</v>
      </c>
      <c r="F51" s="28">
        <f>(B51*E51)/1000</f>
        <v>0.61229999999999996</v>
      </c>
      <c r="G51" s="29"/>
      <c r="H51" s="15"/>
      <c r="I51" s="15"/>
      <c r="J51" s="15"/>
      <c r="K51" s="15"/>
      <c r="L51" s="15"/>
    </row>
    <row r="52" spans="1:12" ht="15" customHeight="1">
      <c r="A52" s="14" t="s">
        <v>142</v>
      </c>
      <c r="B52" s="15">
        <v>3</v>
      </c>
      <c r="C52" s="15">
        <v>3</v>
      </c>
      <c r="D52" s="27">
        <v>395.5</v>
      </c>
      <c r="E52" s="27">
        <f>D52/100*30+D52</f>
        <v>514.15</v>
      </c>
      <c r="F52" s="28">
        <f>(B52*E52)/1000</f>
        <v>1.5424499999999999</v>
      </c>
      <c r="G52" s="29"/>
      <c r="H52" s="15"/>
      <c r="I52" s="15"/>
      <c r="J52" s="15"/>
      <c r="K52" s="15"/>
      <c r="L52" s="15"/>
    </row>
    <row r="53" spans="1:12" ht="13.5" customHeight="1">
      <c r="A53" s="14" t="s">
        <v>254</v>
      </c>
      <c r="B53" s="15">
        <v>0.5</v>
      </c>
      <c r="C53" s="15">
        <v>17.399999999999999</v>
      </c>
      <c r="D53" s="59">
        <v>185</v>
      </c>
      <c r="E53" s="59">
        <f>D48/100*30+D48</f>
        <v>57.2</v>
      </c>
      <c r="F53" s="31">
        <f>(B48*E48)/1000</f>
        <v>2.9172000000000002</v>
      </c>
      <c r="G53" s="31"/>
      <c r="H53" s="15"/>
      <c r="I53" s="15"/>
      <c r="J53" s="15"/>
      <c r="K53" s="15"/>
      <c r="L53" s="15"/>
    </row>
    <row r="54" spans="1:12" ht="13.5" customHeight="1">
      <c r="A54" s="14" t="s">
        <v>168</v>
      </c>
      <c r="B54" s="15">
        <v>0.3</v>
      </c>
      <c r="C54" s="15">
        <v>0.3</v>
      </c>
      <c r="D54" s="59">
        <v>17</v>
      </c>
      <c r="E54" s="59">
        <f>D49/100*30+D49</f>
        <v>31.2</v>
      </c>
      <c r="F54" s="59">
        <f>(B49*E49)/1000</f>
        <v>0.65519999999999989</v>
      </c>
      <c r="G54" s="31"/>
      <c r="H54" s="15"/>
      <c r="I54" s="15"/>
      <c r="J54" s="15"/>
      <c r="K54" s="15"/>
      <c r="L54" s="15"/>
    </row>
    <row r="55" spans="1:12">
      <c r="A55" s="75" t="s">
        <v>143</v>
      </c>
      <c r="B55" s="338">
        <v>220</v>
      </c>
      <c r="C55" s="338"/>
      <c r="D55" s="15"/>
      <c r="E55" s="15"/>
      <c r="F55" s="29"/>
      <c r="G55" s="40">
        <v>45</v>
      </c>
      <c r="H55" s="54"/>
      <c r="I55" s="54"/>
      <c r="J55" s="54"/>
      <c r="K55" s="54"/>
      <c r="L55" s="54"/>
    </row>
    <row r="56" spans="1:12" ht="18.75" customHeight="1">
      <c r="A56" s="310" t="s">
        <v>151</v>
      </c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2"/>
    </row>
    <row r="57" spans="1:12" ht="16.5" customHeight="1">
      <c r="A57" s="24" t="s">
        <v>146</v>
      </c>
      <c r="B57" s="25">
        <v>2</v>
      </c>
      <c r="C57" s="26">
        <v>2</v>
      </c>
      <c r="D57" s="27">
        <v>320</v>
      </c>
      <c r="E57" s="27">
        <f>D57/100*35+D57</f>
        <v>432</v>
      </c>
      <c r="F57" s="28">
        <f>(B57*E57)/1000</f>
        <v>0.86399999999999999</v>
      </c>
      <c r="G57" s="29"/>
      <c r="H57" s="15"/>
      <c r="I57" s="15"/>
      <c r="J57" s="15"/>
      <c r="K57" s="15"/>
      <c r="L57" s="15"/>
    </row>
    <row r="58" spans="1:12" ht="14.25" customHeight="1">
      <c r="A58" s="24" t="s">
        <v>147</v>
      </c>
      <c r="B58" s="25">
        <v>25</v>
      </c>
      <c r="C58" s="26">
        <v>25</v>
      </c>
      <c r="D58" s="27">
        <v>55</v>
      </c>
      <c r="E58" s="27">
        <f>D58/100*35+D58</f>
        <v>74.25</v>
      </c>
      <c r="F58" s="28">
        <f>(B58*E58)/1000</f>
        <v>1.85625</v>
      </c>
      <c r="G58" s="40"/>
      <c r="H58" s="15"/>
      <c r="I58" s="15"/>
      <c r="J58" s="15"/>
      <c r="K58" s="15"/>
      <c r="L58" s="15"/>
    </row>
    <row r="59" spans="1:12" ht="14.25" customHeight="1">
      <c r="A59" s="24" t="s">
        <v>152</v>
      </c>
      <c r="B59" s="25">
        <v>8</v>
      </c>
      <c r="C59" s="27">
        <v>7.2</v>
      </c>
      <c r="D59" s="27">
        <v>140</v>
      </c>
      <c r="E59" s="27">
        <f>D59/100*35+D59</f>
        <v>189</v>
      </c>
      <c r="F59" s="28">
        <f>(B59*E59)/1000</f>
        <v>1.512</v>
      </c>
      <c r="G59" s="40"/>
      <c r="H59" s="15"/>
      <c r="I59" s="15"/>
      <c r="J59" s="15"/>
      <c r="K59" s="15"/>
      <c r="L59" s="15"/>
    </row>
    <row r="60" spans="1:12" ht="13.5" customHeight="1">
      <c r="A60" s="30" t="s">
        <v>143</v>
      </c>
      <c r="B60" s="25"/>
      <c r="C60" s="310">
        <v>200</v>
      </c>
      <c r="D60" s="311"/>
      <c r="E60" s="311"/>
      <c r="F60" s="312"/>
      <c r="G60" s="31">
        <v>5</v>
      </c>
      <c r="H60" s="15"/>
      <c r="I60" s="15"/>
      <c r="J60" s="15"/>
      <c r="K60" s="15"/>
      <c r="L60" s="15"/>
    </row>
    <row r="61" spans="1:12">
      <c r="A61" s="30" t="s">
        <v>163</v>
      </c>
      <c r="B61" s="59">
        <v>80</v>
      </c>
      <c r="C61" s="59">
        <v>80</v>
      </c>
      <c r="D61" s="302"/>
      <c r="E61" s="303"/>
      <c r="F61" s="303"/>
      <c r="G61" s="304"/>
      <c r="H61" s="50"/>
      <c r="I61" s="50"/>
      <c r="J61" s="50"/>
      <c r="K61" s="50"/>
      <c r="L61" s="61"/>
    </row>
    <row r="62" spans="1:12">
      <c r="A62" s="24" t="s">
        <v>163</v>
      </c>
      <c r="B62" s="25">
        <v>30</v>
      </c>
      <c r="C62" s="25">
        <v>30</v>
      </c>
      <c r="D62" s="15">
        <v>40</v>
      </c>
      <c r="E62" s="15">
        <f>D62/100*30+D62</f>
        <v>52</v>
      </c>
      <c r="F62" s="29">
        <v>1.5</v>
      </c>
      <c r="G62" s="29"/>
      <c r="H62" s="50"/>
      <c r="I62" s="50"/>
      <c r="J62" s="50"/>
      <c r="K62" s="50"/>
      <c r="L62" s="61"/>
    </row>
    <row r="63" spans="1:12">
      <c r="A63" s="30" t="s">
        <v>164</v>
      </c>
      <c r="B63" s="59">
        <v>30</v>
      </c>
      <c r="C63" s="59">
        <v>30</v>
      </c>
      <c r="D63" s="302"/>
      <c r="E63" s="303"/>
      <c r="F63" s="303"/>
      <c r="G63" s="304"/>
      <c r="H63" s="50"/>
      <c r="I63" s="50"/>
      <c r="J63" s="50"/>
      <c r="K63" s="50"/>
      <c r="L63" s="61"/>
    </row>
    <row r="64" spans="1:12">
      <c r="A64" s="30" t="s">
        <v>164</v>
      </c>
      <c r="B64" s="59">
        <v>30</v>
      </c>
      <c r="C64" s="59">
        <v>30</v>
      </c>
      <c r="D64" s="15">
        <v>44</v>
      </c>
      <c r="E64" s="15">
        <f>D64/100*30+D64</f>
        <v>57.2</v>
      </c>
      <c r="F64" s="29">
        <v>1.5</v>
      </c>
      <c r="G64" s="40"/>
      <c r="H64" s="50"/>
      <c r="I64" s="50"/>
      <c r="J64" s="50"/>
      <c r="K64" s="50"/>
      <c r="L64" s="61"/>
    </row>
    <row r="65" spans="1:12" ht="15" customHeight="1">
      <c r="A65" s="302" t="s">
        <v>133</v>
      </c>
      <c r="B65" s="303"/>
      <c r="C65" s="303"/>
      <c r="D65" s="304"/>
      <c r="E65" s="60"/>
      <c r="F65" s="29"/>
      <c r="G65" s="62">
        <f>G37+G46+G55+G60+F62+F64</f>
        <v>78.384399999999999</v>
      </c>
      <c r="H65" s="50"/>
      <c r="I65" s="50"/>
      <c r="J65" s="50"/>
      <c r="K65" s="50"/>
      <c r="L65" s="50"/>
    </row>
    <row r="66" spans="1:12">
      <c r="A66" s="22"/>
      <c r="B66" s="22"/>
      <c r="C66" s="63"/>
      <c r="E66" s="64"/>
      <c r="F66" s="22"/>
      <c r="G66" s="22"/>
    </row>
    <row r="67" spans="1:12">
      <c r="A67" s="22"/>
      <c r="B67" s="22"/>
      <c r="C67" s="63"/>
    </row>
    <row r="68" spans="1:12">
      <c r="A68" s="22"/>
      <c r="B68" s="22"/>
      <c r="C68" s="63"/>
    </row>
    <row r="69" spans="1:12">
      <c r="A69" s="22"/>
      <c r="B69" s="22"/>
      <c r="C69" s="63"/>
    </row>
    <row r="70" spans="1:12">
      <c r="A70" s="22"/>
      <c r="B70" s="22"/>
      <c r="C70" s="63"/>
    </row>
    <row r="71" spans="1:12">
      <c r="A71" s="22"/>
      <c r="B71" s="22"/>
      <c r="C71" s="63"/>
    </row>
    <row r="72" spans="1:12">
      <c r="A72" s="22"/>
      <c r="B72" s="22"/>
      <c r="C72" s="63"/>
    </row>
    <row r="73" spans="1:12">
      <c r="A73" s="22"/>
      <c r="B73" s="22"/>
      <c r="C73" s="63"/>
    </row>
    <row r="74" spans="1:12">
      <c r="A74" s="22"/>
      <c r="B74" s="22"/>
      <c r="C74" s="63"/>
    </row>
    <row r="75" spans="1:12">
      <c r="A75" s="22"/>
      <c r="B75" s="22"/>
      <c r="C75" s="63"/>
    </row>
    <row r="76" spans="1:12">
      <c r="A76" s="22"/>
      <c r="B76" s="22"/>
      <c r="C76" s="63"/>
    </row>
    <row r="77" spans="1:12">
      <c r="A77" s="22"/>
      <c r="B77" s="22"/>
      <c r="C77" s="63"/>
    </row>
    <row r="78" spans="1:12">
      <c r="A78" s="22"/>
      <c r="B78" s="22"/>
      <c r="C78" s="63"/>
    </row>
    <row r="79" spans="1:12">
      <c r="A79" s="22"/>
      <c r="B79" s="22"/>
      <c r="C79" s="63"/>
    </row>
    <row r="80" spans="1:12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A492" s="22"/>
      <c r="B492" s="22"/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  <row r="7843" spans="3:3">
      <c r="C7843" s="63"/>
    </row>
  </sheetData>
  <mergeCells count="33">
    <mergeCell ref="B46:C46"/>
    <mergeCell ref="C60:F60"/>
    <mergeCell ref="D61:G61"/>
    <mergeCell ref="D63:G63"/>
    <mergeCell ref="A65:D65"/>
    <mergeCell ref="A47:L47"/>
    <mergeCell ref="B55:C55"/>
    <mergeCell ref="A56:L56"/>
    <mergeCell ref="A38:L38"/>
    <mergeCell ref="A4:L4"/>
    <mergeCell ref="A21:L21"/>
    <mergeCell ref="A11:L11"/>
    <mergeCell ref="A24:L24"/>
    <mergeCell ref="C28:F28"/>
    <mergeCell ref="A5:L5"/>
    <mergeCell ref="B23:C23"/>
    <mergeCell ref="B20:C20"/>
    <mergeCell ref="C10:F10"/>
    <mergeCell ref="B37:C37"/>
    <mergeCell ref="A29:L29"/>
    <mergeCell ref="A31:D31"/>
    <mergeCell ref="A32:L32"/>
    <mergeCell ref="A33:L3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</mergeCells>
  <pageMargins left="0" right="0" top="0" bottom="0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topLeftCell="A5" zoomScaleSheetLayoutView="100" workbookViewId="0">
      <selection activeCell="A9" sqref="A9:XFD16"/>
    </sheetView>
  </sheetViews>
  <sheetFormatPr defaultRowHeight="16.5"/>
  <cols>
    <col min="1" max="1" width="33.28515625" style="222" customWidth="1"/>
    <col min="2" max="2" width="10" style="139" customWidth="1"/>
    <col min="3" max="3" width="9.5703125" style="139" customWidth="1"/>
    <col min="4" max="4" width="9.140625" style="281"/>
    <col min="5" max="5" width="11" style="139" customWidth="1"/>
    <col min="6" max="6" width="10.140625" style="139" customWidth="1"/>
    <col min="7" max="7" width="9.85546875" style="139" customWidth="1"/>
    <col min="8" max="8" width="11.140625" style="139" customWidth="1"/>
    <col min="9" max="9" width="10.7109375" style="139" customWidth="1"/>
    <col min="10" max="10" width="10.140625" style="139" customWidth="1"/>
    <col min="11" max="11" width="9.140625" style="139"/>
    <col min="12" max="12" width="10" style="139" customWidth="1"/>
    <col min="13" max="16384" width="9.140625" style="131"/>
  </cols>
  <sheetData>
    <row r="1" spans="1:13" hidden="1">
      <c r="A1" s="216"/>
      <c r="B1" s="212"/>
      <c r="C1" s="212"/>
      <c r="D1" s="280"/>
      <c r="E1" s="129"/>
      <c r="F1" s="129"/>
      <c r="G1" s="129"/>
      <c r="H1" s="129"/>
      <c r="I1" s="129"/>
      <c r="J1" s="129"/>
      <c r="K1" s="129"/>
      <c r="L1" s="129"/>
    </row>
    <row r="2" spans="1:13" ht="21" customHeight="1">
      <c r="A2" s="287" t="s">
        <v>300</v>
      </c>
      <c r="B2"/>
      <c r="C2"/>
      <c r="D2"/>
      <c r="E2" s="288"/>
      <c r="F2" s="288"/>
      <c r="G2" s="288"/>
      <c r="H2" s="358" t="s">
        <v>298</v>
      </c>
      <c r="I2" s="358"/>
      <c r="J2" s="358"/>
      <c r="K2" s="288"/>
      <c r="L2" s="288"/>
    </row>
    <row r="3" spans="1:13" ht="21" customHeight="1">
      <c r="A3"/>
      <c r="B3"/>
      <c r="C3"/>
      <c r="D3"/>
      <c r="E3"/>
      <c r="F3"/>
      <c r="G3"/>
      <c r="H3" s="358" t="s">
        <v>299</v>
      </c>
      <c r="I3" s="358"/>
      <c r="J3" s="358"/>
      <c r="K3"/>
      <c r="L3" s="131"/>
    </row>
    <row r="4" spans="1:13" ht="72.75" customHeight="1">
      <c r="A4" s="289"/>
      <c r="B4" s="359" t="s">
        <v>311</v>
      </c>
      <c r="C4" s="359"/>
      <c r="D4" s="359"/>
      <c r="E4" s="359"/>
      <c r="F4" s="359"/>
      <c r="G4" s="359"/>
      <c r="H4" s="359"/>
      <c r="I4" s="359"/>
      <c r="J4" s="359"/>
      <c r="K4" s="289"/>
      <c r="L4" s="131"/>
    </row>
    <row r="5" spans="1:13" ht="21" customHeight="1">
      <c r="A5" s="356" t="s">
        <v>19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</row>
    <row r="6" spans="1:13" s="130" customFormat="1">
      <c r="A6" s="298" t="s">
        <v>1</v>
      </c>
      <c r="B6" s="328" t="s">
        <v>2</v>
      </c>
      <c r="C6" s="328" t="s">
        <v>2</v>
      </c>
      <c r="D6" s="297" t="s">
        <v>3</v>
      </c>
      <c r="E6" s="329" t="s">
        <v>4</v>
      </c>
      <c r="F6" s="329" t="s">
        <v>4</v>
      </c>
      <c r="G6" s="329" t="s">
        <v>5</v>
      </c>
      <c r="H6" s="329" t="s">
        <v>5</v>
      </c>
      <c r="I6" s="330" t="s">
        <v>6</v>
      </c>
      <c r="J6" s="330" t="s">
        <v>6</v>
      </c>
      <c r="K6" s="329" t="s">
        <v>7</v>
      </c>
      <c r="L6" s="329" t="s">
        <v>7</v>
      </c>
    </row>
    <row r="7" spans="1:13" s="130" customFormat="1" ht="4.5" customHeight="1">
      <c r="A7" s="298"/>
      <c r="B7" s="328"/>
      <c r="C7" s="328"/>
      <c r="D7" s="297"/>
      <c r="E7" s="329"/>
      <c r="F7" s="329"/>
      <c r="G7" s="329"/>
      <c r="H7" s="329"/>
      <c r="I7" s="330"/>
      <c r="J7" s="330"/>
      <c r="K7" s="329"/>
      <c r="L7" s="329"/>
    </row>
    <row r="8" spans="1:13" s="130" customFormat="1">
      <c r="A8" s="298"/>
      <c r="B8" s="294" t="s">
        <v>320</v>
      </c>
      <c r="C8" s="294" t="s">
        <v>321</v>
      </c>
      <c r="D8" s="297"/>
      <c r="E8" s="294" t="s">
        <v>320</v>
      </c>
      <c r="F8" s="294" t="s">
        <v>321</v>
      </c>
      <c r="G8" s="294" t="s">
        <v>320</v>
      </c>
      <c r="H8" s="294" t="s">
        <v>321</v>
      </c>
      <c r="I8" s="294" t="s">
        <v>320</v>
      </c>
      <c r="J8" s="294" t="s">
        <v>321</v>
      </c>
      <c r="K8" s="294" t="s">
        <v>320</v>
      </c>
      <c r="L8" s="294" t="s">
        <v>321</v>
      </c>
    </row>
    <row r="9" spans="1:13" ht="35.25" customHeight="1">
      <c r="A9" s="260" t="s">
        <v>312</v>
      </c>
      <c r="B9" s="253">
        <v>60</v>
      </c>
      <c r="C9" s="253">
        <v>100</v>
      </c>
      <c r="D9" s="254">
        <v>10</v>
      </c>
      <c r="E9" s="254">
        <v>0.66</v>
      </c>
      <c r="F9" s="254">
        <v>0.9</v>
      </c>
      <c r="G9" s="254">
        <v>0.12</v>
      </c>
      <c r="H9" s="254">
        <v>0.12</v>
      </c>
      <c r="I9" s="254">
        <v>2.2799999999999998</v>
      </c>
      <c r="J9" s="254">
        <v>2.2799999999999998</v>
      </c>
      <c r="K9" s="254">
        <v>13.2</v>
      </c>
      <c r="L9" s="254">
        <v>11.9</v>
      </c>
    </row>
    <row r="10" spans="1:13" ht="38.25" customHeight="1">
      <c r="A10" s="262" t="s">
        <v>292</v>
      </c>
      <c r="B10" s="253">
        <v>250</v>
      </c>
      <c r="C10" s="253">
        <v>300</v>
      </c>
      <c r="D10" s="254">
        <v>15</v>
      </c>
      <c r="E10" s="254">
        <v>2.15</v>
      </c>
      <c r="F10" s="254">
        <v>3.49</v>
      </c>
      <c r="G10" s="254">
        <v>6.1</v>
      </c>
      <c r="H10" s="254">
        <v>6.42</v>
      </c>
      <c r="I10" s="254">
        <v>12.97</v>
      </c>
      <c r="J10" s="254">
        <v>9.1999999999999993</v>
      </c>
      <c r="K10" s="254">
        <v>115.42</v>
      </c>
      <c r="L10" s="254">
        <v>104.4</v>
      </c>
    </row>
    <row r="11" spans="1:13" ht="30.75" customHeight="1">
      <c r="A11" s="260" t="s">
        <v>278</v>
      </c>
      <c r="B11" s="276">
        <v>180</v>
      </c>
      <c r="C11" s="276">
        <v>200</v>
      </c>
      <c r="D11" s="254">
        <v>15</v>
      </c>
      <c r="E11" s="254">
        <v>8.1999999999999993</v>
      </c>
      <c r="F11" s="254">
        <v>9.9</v>
      </c>
      <c r="G11" s="254">
        <v>6.5</v>
      </c>
      <c r="H11" s="254">
        <v>8.3699999999999992</v>
      </c>
      <c r="I11" s="254">
        <v>42.8</v>
      </c>
      <c r="J11" s="254">
        <v>43.11</v>
      </c>
      <c r="K11" s="254">
        <v>262.5</v>
      </c>
      <c r="L11" s="254">
        <v>286.64999999999998</v>
      </c>
    </row>
    <row r="12" spans="1:13" ht="21" customHeight="1">
      <c r="A12" s="255" t="s">
        <v>97</v>
      </c>
      <c r="B12" s="256">
        <v>120</v>
      </c>
      <c r="C12" s="256">
        <v>120</v>
      </c>
      <c r="D12" s="254">
        <v>35</v>
      </c>
      <c r="E12" s="254">
        <v>17.399999999999999</v>
      </c>
      <c r="F12" s="254">
        <v>17.399999999999999</v>
      </c>
      <c r="G12" s="254">
        <v>4.32</v>
      </c>
      <c r="H12" s="254">
        <v>4.32</v>
      </c>
      <c r="I12" s="254">
        <v>11.28</v>
      </c>
      <c r="J12" s="254">
        <v>11.28</v>
      </c>
      <c r="K12" s="254">
        <v>153.96</v>
      </c>
      <c r="L12" s="254">
        <v>153.96</v>
      </c>
    </row>
    <row r="13" spans="1:13" ht="28.5" customHeight="1">
      <c r="A13" s="255" t="s">
        <v>293</v>
      </c>
      <c r="B13" s="256">
        <v>50</v>
      </c>
      <c r="C13" s="256">
        <v>50</v>
      </c>
      <c r="D13" s="254">
        <v>5</v>
      </c>
      <c r="E13" s="254">
        <v>1.65</v>
      </c>
      <c r="F13" s="254">
        <v>1.65</v>
      </c>
      <c r="G13" s="254">
        <v>1.35</v>
      </c>
      <c r="H13" s="254">
        <v>1.35</v>
      </c>
      <c r="I13" s="254">
        <v>4.55</v>
      </c>
      <c r="J13" s="254">
        <v>4.55</v>
      </c>
      <c r="K13" s="254">
        <v>36.549999999999997</v>
      </c>
      <c r="L13" s="254">
        <v>36.549999999999997</v>
      </c>
    </row>
    <row r="14" spans="1:13" ht="27" customHeight="1">
      <c r="A14" s="261" t="s">
        <v>23</v>
      </c>
      <c r="B14" s="253">
        <v>200</v>
      </c>
      <c r="C14" s="253">
        <v>200</v>
      </c>
      <c r="D14" s="254">
        <v>5</v>
      </c>
      <c r="E14" s="254">
        <v>0.6</v>
      </c>
      <c r="F14" s="254">
        <v>0.6</v>
      </c>
      <c r="G14" s="254">
        <v>0</v>
      </c>
      <c r="H14" s="254">
        <v>0</v>
      </c>
      <c r="I14" s="254">
        <v>22.7</v>
      </c>
      <c r="J14" s="254">
        <v>22.7</v>
      </c>
      <c r="K14" s="254">
        <v>93.2</v>
      </c>
      <c r="L14" s="254">
        <v>93.2</v>
      </c>
    </row>
    <row r="15" spans="1:13" ht="34.5" customHeight="1">
      <c r="A15" s="262" t="s">
        <v>290</v>
      </c>
      <c r="B15" s="253">
        <v>80</v>
      </c>
      <c r="C15" s="253">
        <v>80</v>
      </c>
      <c r="D15" s="254">
        <v>2</v>
      </c>
      <c r="E15" s="254">
        <v>6.5</v>
      </c>
      <c r="F15" s="254">
        <v>6.5</v>
      </c>
      <c r="G15" s="254">
        <v>0.8</v>
      </c>
      <c r="H15" s="254">
        <v>0.8</v>
      </c>
      <c r="I15" s="254">
        <v>33.799999999999997</v>
      </c>
      <c r="J15" s="254">
        <v>33.799999999999997</v>
      </c>
      <c r="K15" s="254">
        <v>177.6</v>
      </c>
      <c r="L15" s="254">
        <v>177.6</v>
      </c>
    </row>
    <row r="16" spans="1:13" ht="27" customHeight="1">
      <c r="A16" s="262" t="s">
        <v>291</v>
      </c>
      <c r="B16" s="253">
        <v>30</v>
      </c>
      <c r="C16" s="253">
        <v>30</v>
      </c>
      <c r="D16" s="254">
        <v>2</v>
      </c>
      <c r="E16" s="254">
        <v>2.4</v>
      </c>
      <c r="F16" s="254">
        <v>2.4</v>
      </c>
      <c r="G16" s="254">
        <v>0.3</v>
      </c>
      <c r="H16" s="254">
        <v>0.3</v>
      </c>
      <c r="I16" s="254">
        <v>14.6</v>
      </c>
      <c r="J16" s="254">
        <v>14.6</v>
      </c>
      <c r="K16" s="254">
        <v>72.599999999999994</v>
      </c>
      <c r="L16" s="254">
        <v>72.599999999999994</v>
      </c>
      <c r="M16" s="130"/>
    </row>
    <row r="17" spans="1:12" ht="21.75" customHeight="1">
      <c r="A17" s="219" t="s">
        <v>27</v>
      </c>
      <c r="B17" s="285"/>
      <c r="C17" s="285"/>
      <c r="D17" s="283">
        <f>D9+D10+D11+D12+D14+D15+D16</f>
        <v>84</v>
      </c>
      <c r="E17" s="283">
        <f t="shared" ref="E17:L17" si="0">SUM(E9:E16)</f>
        <v>39.559999999999995</v>
      </c>
      <c r="F17" s="283">
        <f t="shared" si="0"/>
        <v>42.839999999999996</v>
      </c>
      <c r="G17" s="283">
        <f t="shared" si="0"/>
        <v>19.490000000000002</v>
      </c>
      <c r="H17" s="283">
        <f t="shared" si="0"/>
        <v>21.680000000000003</v>
      </c>
      <c r="I17" s="283">
        <f t="shared" si="0"/>
        <v>144.97999999999999</v>
      </c>
      <c r="J17" s="283">
        <f t="shared" si="0"/>
        <v>141.51999999999998</v>
      </c>
      <c r="K17" s="283">
        <f t="shared" si="0"/>
        <v>925.03000000000009</v>
      </c>
      <c r="L17" s="283">
        <f t="shared" si="0"/>
        <v>936.86</v>
      </c>
    </row>
    <row r="18" spans="1:12">
      <c r="A18" s="216"/>
      <c r="B18" s="212"/>
      <c r="D18" s="280"/>
      <c r="E18" s="129"/>
      <c r="G18" s="129"/>
      <c r="I18" s="129"/>
      <c r="K18" s="129"/>
    </row>
    <row r="20" spans="1:12">
      <c r="A20" s="222" t="s">
        <v>309</v>
      </c>
      <c r="H20" s="139" t="s">
        <v>310</v>
      </c>
    </row>
  </sheetData>
  <mergeCells count="16">
    <mergeCell ref="A5:L5"/>
    <mergeCell ref="H2:J2"/>
    <mergeCell ref="H3:J3"/>
    <mergeCell ref="B4:J4"/>
    <mergeCell ref="A6:A8"/>
    <mergeCell ref="B6:B7"/>
    <mergeCell ref="C6:C7"/>
    <mergeCell ref="D6:D8"/>
    <mergeCell ref="E6:E7"/>
    <mergeCell ref="F6:F7"/>
    <mergeCell ref="G6:G7"/>
    <mergeCell ref="H6:H7"/>
    <mergeCell ref="I6:I7"/>
    <mergeCell ref="J6:J7"/>
    <mergeCell ref="K6:K7"/>
    <mergeCell ref="L6:L7"/>
  </mergeCells>
  <pageMargins left="0.51181102362204722" right="0.51181102362204722" top="0.74803149606299213" bottom="0" header="0.31496062992125984" footer="0.31496062992125984"/>
  <pageSetup paperSize="9"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SheetLayoutView="100" workbookViewId="0">
      <selection activeCell="A8" sqref="A8:XFD14"/>
    </sheetView>
  </sheetViews>
  <sheetFormatPr defaultRowHeight="16.5"/>
  <cols>
    <col min="1" max="1" width="31.28515625" style="229" customWidth="1"/>
    <col min="2" max="3" width="10" style="130" customWidth="1"/>
    <col min="4" max="4" width="8.28515625" style="130" customWidth="1"/>
    <col min="5" max="6" width="11" style="130" customWidth="1"/>
    <col min="7" max="7" width="9.42578125" style="130" customWidth="1"/>
    <col min="8" max="8" width="9.5703125" style="130" customWidth="1"/>
    <col min="9" max="10" width="10" style="130" customWidth="1"/>
    <col min="11" max="12" width="9.140625" style="130"/>
    <col min="13" max="16384" width="9.140625" style="131"/>
  </cols>
  <sheetData>
    <row r="1" spans="1:13" ht="21" customHeight="1">
      <c r="A1" s="287" t="s">
        <v>301</v>
      </c>
      <c r="B1"/>
      <c r="C1"/>
      <c r="D1"/>
      <c r="E1" s="288"/>
      <c r="F1" s="288"/>
      <c r="G1" s="288"/>
      <c r="H1" s="358" t="s">
        <v>298</v>
      </c>
      <c r="I1" s="358"/>
      <c r="J1" s="358"/>
      <c r="K1" s="288"/>
      <c r="L1" s="288"/>
    </row>
    <row r="2" spans="1:13" ht="21" customHeight="1">
      <c r="A2"/>
      <c r="B2"/>
      <c r="C2"/>
      <c r="D2"/>
      <c r="E2"/>
      <c r="F2"/>
      <c r="G2"/>
      <c r="H2" s="358" t="s">
        <v>299</v>
      </c>
      <c r="I2" s="358"/>
      <c r="J2" s="358"/>
      <c r="K2"/>
      <c r="L2" s="131"/>
    </row>
    <row r="3" spans="1:13" ht="71.25" customHeight="1">
      <c r="A3" s="289"/>
      <c r="B3" s="361" t="s">
        <v>311</v>
      </c>
      <c r="C3" s="361"/>
      <c r="D3" s="361"/>
      <c r="E3" s="361"/>
      <c r="F3" s="361"/>
      <c r="G3" s="361"/>
      <c r="H3" s="361"/>
      <c r="I3" s="361"/>
      <c r="J3" s="361"/>
      <c r="K3" s="289"/>
      <c r="L3" s="131"/>
    </row>
    <row r="4" spans="1:13" ht="21" customHeight="1">
      <c r="A4" s="360" t="s">
        <v>19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290"/>
    </row>
    <row r="5" spans="1:13" s="130" customFormat="1">
      <c r="A5" s="298" t="s">
        <v>1</v>
      </c>
      <c r="B5" s="328" t="s">
        <v>2</v>
      </c>
      <c r="C5" s="328" t="s">
        <v>2</v>
      </c>
      <c r="D5" s="297" t="s">
        <v>3</v>
      </c>
      <c r="E5" s="329" t="s">
        <v>4</v>
      </c>
      <c r="F5" s="329" t="s">
        <v>4</v>
      </c>
      <c r="G5" s="329" t="s">
        <v>5</v>
      </c>
      <c r="H5" s="329" t="s">
        <v>5</v>
      </c>
      <c r="I5" s="330" t="s">
        <v>6</v>
      </c>
      <c r="J5" s="330" t="s">
        <v>6</v>
      </c>
      <c r="K5" s="329" t="s">
        <v>7</v>
      </c>
      <c r="L5" s="329" t="s">
        <v>7</v>
      </c>
    </row>
    <row r="6" spans="1:13" s="130" customFormat="1" ht="4.5" customHeight="1">
      <c r="A6" s="298"/>
      <c r="B6" s="328"/>
      <c r="C6" s="328"/>
      <c r="D6" s="297"/>
      <c r="E6" s="329"/>
      <c r="F6" s="329"/>
      <c r="G6" s="329"/>
      <c r="H6" s="329"/>
      <c r="I6" s="330"/>
      <c r="J6" s="330"/>
      <c r="K6" s="329"/>
      <c r="L6" s="329"/>
    </row>
    <row r="7" spans="1:13" s="130" customFormat="1">
      <c r="A7" s="298"/>
      <c r="B7" s="294" t="s">
        <v>320</v>
      </c>
      <c r="C7" s="294" t="s">
        <v>321</v>
      </c>
      <c r="D7" s="297"/>
      <c r="E7" s="294" t="s">
        <v>320</v>
      </c>
      <c r="F7" s="294" t="s">
        <v>321</v>
      </c>
      <c r="G7" s="294" t="s">
        <v>320</v>
      </c>
      <c r="H7" s="294" t="s">
        <v>321</v>
      </c>
      <c r="I7" s="294" t="s">
        <v>320</v>
      </c>
      <c r="J7" s="294" t="s">
        <v>321</v>
      </c>
      <c r="K7" s="294" t="s">
        <v>320</v>
      </c>
      <c r="L7" s="294" t="s">
        <v>321</v>
      </c>
    </row>
    <row r="8" spans="1:13" s="153" customFormat="1" ht="22.5" customHeight="1">
      <c r="A8" s="260" t="s">
        <v>313</v>
      </c>
      <c r="B8" s="253">
        <v>60</v>
      </c>
      <c r="C8" s="253">
        <v>100</v>
      </c>
      <c r="D8" s="254">
        <v>10</v>
      </c>
      <c r="E8" s="254">
        <v>0.9</v>
      </c>
      <c r="F8" s="254">
        <v>1.5</v>
      </c>
      <c r="G8" s="254">
        <v>2.7</v>
      </c>
      <c r="H8" s="254">
        <v>4.5</v>
      </c>
      <c r="I8" s="254">
        <v>26.3</v>
      </c>
      <c r="J8" s="254">
        <v>27.8</v>
      </c>
      <c r="K8" s="254">
        <v>52.9</v>
      </c>
      <c r="L8" s="254">
        <v>88.3</v>
      </c>
    </row>
    <row r="9" spans="1:13" ht="22.5" customHeight="1">
      <c r="A9" s="255" t="s">
        <v>281</v>
      </c>
      <c r="B9" s="253">
        <v>250</v>
      </c>
      <c r="C9" s="253">
        <v>300</v>
      </c>
      <c r="D9" s="253">
        <v>15</v>
      </c>
      <c r="E9" s="253">
        <v>2.63</v>
      </c>
      <c r="F9" s="253">
        <v>3.15</v>
      </c>
      <c r="G9" s="253">
        <v>5.14</v>
      </c>
      <c r="H9" s="253">
        <v>6.16</v>
      </c>
      <c r="I9" s="253">
        <v>12.54</v>
      </c>
      <c r="J9" s="253">
        <v>15.04</v>
      </c>
      <c r="K9" s="253">
        <v>106.9</v>
      </c>
      <c r="L9" s="253">
        <v>128.28</v>
      </c>
    </row>
    <row r="10" spans="1:13" ht="25.5" customHeight="1">
      <c r="A10" s="261" t="s">
        <v>279</v>
      </c>
      <c r="B10" s="253">
        <v>180</v>
      </c>
      <c r="C10" s="253">
        <v>200</v>
      </c>
      <c r="D10" s="254">
        <v>15</v>
      </c>
      <c r="E10" s="254">
        <v>5</v>
      </c>
      <c r="F10" s="254">
        <v>6.7</v>
      </c>
      <c r="G10" s="254">
        <v>5.3</v>
      </c>
      <c r="H10" s="254">
        <v>7.1</v>
      </c>
      <c r="I10" s="254">
        <v>35</v>
      </c>
      <c r="J10" s="254">
        <v>46.6</v>
      </c>
      <c r="K10" s="254">
        <v>208</v>
      </c>
      <c r="L10" s="254">
        <v>277.3</v>
      </c>
    </row>
    <row r="11" spans="1:13" s="93" customFormat="1" ht="30" customHeight="1">
      <c r="A11" s="257" t="s">
        <v>237</v>
      </c>
      <c r="B11" s="277" t="s">
        <v>286</v>
      </c>
      <c r="C11" s="277" t="s">
        <v>286</v>
      </c>
      <c r="D11" s="258">
        <v>35</v>
      </c>
      <c r="E11" s="258">
        <v>14.4</v>
      </c>
      <c r="F11" s="258">
        <v>14.4</v>
      </c>
      <c r="G11" s="258">
        <v>16.600000000000001</v>
      </c>
      <c r="H11" s="258">
        <v>16.600000000000001</v>
      </c>
      <c r="I11" s="258">
        <v>3.2</v>
      </c>
      <c r="J11" s="258">
        <v>3.2</v>
      </c>
      <c r="K11" s="258">
        <v>222.1</v>
      </c>
      <c r="L11" s="258">
        <v>222.1</v>
      </c>
      <c r="M11" s="92"/>
    </row>
    <row r="12" spans="1:13" ht="34.5" customHeight="1">
      <c r="A12" s="262" t="s">
        <v>280</v>
      </c>
      <c r="B12" s="253">
        <v>200</v>
      </c>
      <c r="C12" s="253">
        <v>200</v>
      </c>
      <c r="D12" s="254">
        <v>5</v>
      </c>
      <c r="E12" s="254">
        <v>0.35</v>
      </c>
      <c r="F12" s="254">
        <v>0.35</v>
      </c>
      <c r="G12" s="254">
        <v>0.08</v>
      </c>
      <c r="H12" s="254">
        <v>0.08</v>
      </c>
      <c r="I12" s="254">
        <v>29.85</v>
      </c>
      <c r="J12" s="254">
        <v>29.85</v>
      </c>
      <c r="K12" s="254">
        <v>122</v>
      </c>
      <c r="L12" s="254">
        <v>122</v>
      </c>
    </row>
    <row r="13" spans="1:13" ht="39" customHeight="1">
      <c r="A13" s="262" t="s">
        <v>290</v>
      </c>
      <c r="B13" s="253">
        <v>80</v>
      </c>
      <c r="C13" s="253">
        <v>80</v>
      </c>
      <c r="D13" s="254">
        <v>2</v>
      </c>
      <c r="E13" s="254">
        <v>6.5</v>
      </c>
      <c r="F13" s="254">
        <v>6.5</v>
      </c>
      <c r="G13" s="254">
        <v>0.8</v>
      </c>
      <c r="H13" s="254">
        <v>0.8</v>
      </c>
      <c r="I13" s="254">
        <v>33.799999999999997</v>
      </c>
      <c r="J13" s="254">
        <v>33.799999999999997</v>
      </c>
      <c r="K13" s="254">
        <v>177.6</v>
      </c>
      <c r="L13" s="254">
        <v>177.6</v>
      </c>
    </row>
    <row r="14" spans="1:13" ht="30.75" customHeight="1">
      <c r="A14" s="262" t="s">
        <v>291</v>
      </c>
      <c r="B14" s="253">
        <v>30</v>
      </c>
      <c r="C14" s="253">
        <v>30</v>
      </c>
      <c r="D14" s="254">
        <v>2</v>
      </c>
      <c r="E14" s="254">
        <v>2.4</v>
      </c>
      <c r="F14" s="254">
        <v>2.4</v>
      </c>
      <c r="G14" s="254">
        <v>0.3</v>
      </c>
      <c r="H14" s="254">
        <v>0.3</v>
      </c>
      <c r="I14" s="254">
        <v>14.6</v>
      </c>
      <c r="J14" s="254">
        <v>14.6</v>
      </c>
      <c r="K14" s="254">
        <v>72.599999999999994</v>
      </c>
      <c r="L14" s="254">
        <v>72.599999999999994</v>
      </c>
    </row>
    <row r="15" spans="1:13" ht="19.5" customHeight="1">
      <c r="A15" s="225" t="s">
        <v>27</v>
      </c>
      <c r="B15" s="286"/>
      <c r="C15" s="286"/>
      <c r="D15" s="283">
        <v>84</v>
      </c>
      <c r="E15" s="151">
        <f t="shared" ref="E15:L15" si="0">SUM(E8:E14)</f>
        <v>32.18</v>
      </c>
      <c r="F15" s="151">
        <f t="shared" si="0"/>
        <v>35</v>
      </c>
      <c r="G15" s="151">
        <f t="shared" si="0"/>
        <v>30.92</v>
      </c>
      <c r="H15" s="151">
        <f t="shared" si="0"/>
        <v>35.539999999999992</v>
      </c>
      <c r="I15" s="151">
        <f t="shared" si="0"/>
        <v>155.29</v>
      </c>
      <c r="J15" s="151">
        <f t="shared" si="0"/>
        <v>170.89000000000001</v>
      </c>
      <c r="K15" s="151">
        <f t="shared" si="0"/>
        <v>962.1</v>
      </c>
      <c r="L15" s="151">
        <f t="shared" si="0"/>
        <v>1088.18</v>
      </c>
    </row>
    <row r="16" spans="1:13">
      <c r="A16" s="224"/>
      <c r="B16" s="235"/>
      <c r="D16" s="127"/>
      <c r="E16" s="127"/>
      <c r="G16" s="127"/>
      <c r="I16" s="127"/>
      <c r="K16" s="127"/>
    </row>
    <row r="18" spans="1:12">
      <c r="A18" s="222" t="s">
        <v>309</v>
      </c>
      <c r="B18" s="139"/>
      <c r="C18" s="139"/>
      <c r="D18" s="281"/>
      <c r="E18" s="139"/>
      <c r="F18" s="139"/>
      <c r="G18" s="139"/>
      <c r="H18" s="139" t="s">
        <v>310</v>
      </c>
      <c r="I18" s="139"/>
      <c r="J18" s="139"/>
      <c r="K18" s="139"/>
      <c r="L18" s="139"/>
    </row>
  </sheetData>
  <mergeCells count="16">
    <mergeCell ref="L5:L6"/>
    <mergeCell ref="A4:K4"/>
    <mergeCell ref="H1:J1"/>
    <mergeCell ref="H2:J2"/>
    <mergeCell ref="B3:J3"/>
    <mergeCell ref="A5:A7"/>
    <mergeCell ref="B5:B6"/>
    <mergeCell ref="C5:C6"/>
    <mergeCell ref="D5:D7"/>
    <mergeCell ref="E5:E6"/>
    <mergeCell ref="F5:F6"/>
    <mergeCell ref="G5:G6"/>
    <mergeCell ref="H5:H6"/>
    <mergeCell ref="I5:I6"/>
    <mergeCell ref="J5:J6"/>
    <mergeCell ref="K5:K6"/>
  </mergeCells>
  <pageMargins left="0.31496062992125984" right="0.31496062992125984" top="0.74803149606299213" bottom="0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workbookViewId="0">
      <selection activeCell="A8" sqref="A8:XFD13"/>
    </sheetView>
  </sheetViews>
  <sheetFormatPr defaultRowHeight="16.5"/>
  <cols>
    <col min="1" max="1" width="27.7109375" style="131" customWidth="1"/>
    <col min="2" max="3" width="10" style="139" customWidth="1"/>
    <col min="4" max="4" width="9.28515625" style="139" bestFit="1" customWidth="1"/>
    <col min="5" max="5" width="10.28515625" style="139" customWidth="1"/>
    <col min="6" max="6" width="10" style="139" customWidth="1"/>
    <col min="7" max="8" width="9.85546875" style="139" customWidth="1"/>
    <col min="9" max="9" width="10.42578125" style="139" customWidth="1"/>
    <col min="10" max="10" width="10.28515625" style="139" customWidth="1"/>
    <col min="11" max="11" width="10.7109375" style="139" customWidth="1"/>
    <col min="12" max="12" width="11.42578125" style="139" bestFit="1" customWidth="1"/>
    <col min="13" max="13" width="0" style="130" hidden="1" customWidth="1"/>
    <col min="14" max="16384" width="9.140625" style="131"/>
  </cols>
  <sheetData>
    <row r="1" spans="1:16" ht="21" customHeight="1">
      <c r="A1" s="287" t="s">
        <v>302</v>
      </c>
      <c r="B1"/>
      <c r="C1"/>
      <c r="D1"/>
      <c r="E1" s="288"/>
      <c r="F1" s="288"/>
      <c r="G1" s="288"/>
      <c r="H1" s="358" t="s">
        <v>298</v>
      </c>
      <c r="I1" s="358"/>
      <c r="J1" s="358"/>
      <c r="K1" s="288"/>
      <c r="L1" s="288"/>
      <c r="M1" s="131"/>
    </row>
    <row r="2" spans="1:16" ht="21" customHeight="1">
      <c r="A2"/>
      <c r="B2"/>
      <c r="C2"/>
      <c r="D2"/>
      <c r="E2"/>
      <c r="F2"/>
      <c r="G2"/>
      <c r="H2" s="358" t="s">
        <v>299</v>
      </c>
      <c r="I2" s="358"/>
      <c r="J2" s="358"/>
      <c r="K2"/>
      <c r="L2" s="131"/>
      <c r="M2" s="131"/>
    </row>
    <row r="3" spans="1:16" ht="42" customHeight="1">
      <c r="A3" s="289"/>
      <c r="B3" s="361" t="s">
        <v>311</v>
      </c>
      <c r="C3" s="361"/>
      <c r="D3" s="361"/>
      <c r="E3" s="361"/>
      <c r="F3" s="361"/>
      <c r="G3" s="361"/>
      <c r="H3" s="361"/>
      <c r="I3" s="361"/>
      <c r="J3" s="361"/>
      <c r="K3" s="289"/>
      <c r="L3" s="131"/>
      <c r="M3" s="131"/>
    </row>
    <row r="4" spans="1:16" ht="44.25" customHeight="1">
      <c r="A4" s="362" t="s">
        <v>19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6" s="130" customFormat="1">
      <c r="A5" s="298" t="s">
        <v>1</v>
      </c>
      <c r="B5" s="328" t="s">
        <v>2</v>
      </c>
      <c r="C5" s="328" t="s">
        <v>2</v>
      </c>
      <c r="D5" s="297" t="s">
        <v>3</v>
      </c>
      <c r="E5" s="329" t="s">
        <v>4</v>
      </c>
      <c r="F5" s="329" t="s">
        <v>4</v>
      </c>
      <c r="G5" s="329" t="s">
        <v>5</v>
      </c>
      <c r="H5" s="329" t="s">
        <v>5</v>
      </c>
      <c r="I5" s="330" t="s">
        <v>6</v>
      </c>
      <c r="J5" s="330" t="s">
        <v>6</v>
      </c>
      <c r="K5" s="329" t="s">
        <v>7</v>
      </c>
      <c r="L5" s="329" t="s">
        <v>7</v>
      </c>
    </row>
    <row r="6" spans="1:16" s="130" customFormat="1" ht="4.5" customHeight="1">
      <c r="A6" s="298"/>
      <c r="B6" s="328"/>
      <c r="C6" s="328"/>
      <c r="D6" s="297"/>
      <c r="E6" s="329"/>
      <c r="F6" s="329"/>
      <c r="G6" s="329"/>
      <c r="H6" s="329"/>
      <c r="I6" s="330"/>
      <c r="J6" s="330"/>
      <c r="K6" s="329"/>
      <c r="L6" s="329"/>
    </row>
    <row r="7" spans="1:16" s="130" customFormat="1">
      <c r="A7" s="298"/>
      <c r="B7" s="294" t="s">
        <v>320</v>
      </c>
      <c r="C7" s="294" t="s">
        <v>321</v>
      </c>
      <c r="D7" s="297"/>
      <c r="E7" s="294" t="s">
        <v>320</v>
      </c>
      <c r="F7" s="294" t="s">
        <v>321</v>
      </c>
      <c r="G7" s="294" t="s">
        <v>320</v>
      </c>
      <c r="H7" s="294" t="s">
        <v>321</v>
      </c>
      <c r="I7" s="294" t="s">
        <v>320</v>
      </c>
      <c r="J7" s="294" t="s">
        <v>321</v>
      </c>
      <c r="K7" s="294" t="s">
        <v>320</v>
      </c>
      <c r="L7" s="294" t="s">
        <v>321</v>
      </c>
    </row>
    <row r="8" spans="1:16" s="153" customFormat="1" ht="31.5" customHeight="1">
      <c r="A8" s="269" t="s">
        <v>282</v>
      </c>
      <c r="B8" s="253">
        <v>80</v>
      </c>
      <c r="C8" s="253">
        <v>100</v>
      </c>
      <c r="D8" s="254">
        <v>10</v>
      </c>
      <c r="E8" s="254">
        <v>1</v>
      </c>
      <c r="F8" s="254">
        <v>1.25</v>
      </c>
      <c r="G8" s="254">
        <v>7.1</v>
      </c>
      <c r="H8" s="254">
        <v>8.8699999999999992</v>
      </c>
      <c r="I8" s="254">
        <v>6</v>
      </c>
      <c r="J8" s="254">
        <v>7.5</v>
      </c>
      <c r="K8" s="254">
        <v>91.8</v>
      </c>
      <c r="L8" s="254">
        <v>114.75</v>
      </c>
      <c r="M8" s="139" t="s">
        <v>35</v>
      </c>
    </row>
    <row r="9" spans="1:16" ht="39.75" customHeight="1">
      <c r="A9" s="266" t="s">
        <v>284</v>
      </c>
      <c r="B9" s="253">
        <v>250</v>
      </c>
      <c r="C9" s="253">
        <v>300</v>
      </c>
      <c r="D9" s="254">
        <v>15</v>
      </c>
      <c r="E9" s="267">
        <v>8.89</v>
      </c>
      <c r="F9" s="267">
        <v>15</v>
      </c>
      <c r="G9" s="267">
        <v>6.59</v>
      </c>
      <c r="H9" s="267">
        <v>7.91</v>
      </c>
      <c r="I9" s="267">
        <v>13.5</v>
      </c>
      <c r="J9" s="267">
        <v>16.2</v>
      </c>
      <c r="K9" s="267">
        <v>159.80000000000001</v>
      </c>
      <c r="L9" s="267">
        <v>191.8</v>
      </c>
    </row>
    <row r="10" spans="1:16" ht="27.75" customHeight="1">
      <c r="A10" s="269" t="s">
        <v>283</v>
      </c>
      <c r="B10" s="253">
        <v>200</v>
      </c>
      <c r="C10" s="253">
        <v>250</v>
      </c>
      <c r="D10" s="254">
        <v>50</v>
      </c>
      <c r="E10" s="254">
        <v>20.399999999999999</v>
      </c>
      <c r="F10" s="254">
        <v>25.5</v>
      </c>
      <c r="G10" s="254">
        <v>15.8</v>
      </c>
      <c r="H10" s="254">
        <v>19.8</v>
      </c>
      <c r="I10" s="254">
        <v>20.6</v>
      </c>
      <c r="J10" s="254">
        <v>25.7</v>
      </c>
      <c r="K10" s="254">
        <v>306.3</v>
      </c>
      <c r="L10" s="254">
        <v>382.7</v>
      </c>
    </row>
    <row r="11" spans="1:16" ht="27.75" customHeight="1">
      <c r="A11" s="262" t="s">
        <v>288</v>
      </c>
      <c r="B11" s="253">
        <v>200</v>
      </c>
      <c r="C11" s="253">
        <v>200</v>
      </c>
      <c r="D11" s="254">
        <v>5</v>
      </c>
      <c r="E11" s="254">
        <v>7.0000000000000007E-2</v>
      </c>
      <c r="F11" s="254">
        <v>7.0000000000000007E-2</v>
      </c>
      <c r="G11" s="254">
        <v>0.02</v>
      </c>
      <c r="H11" s="254">
        <v>0.02</v>
      </c>
      <c r="I11" s="254">
        <v>15</v>
      </c>
      <c r="J11" s="254">
        <v>15</v>
      </c>
      <c r="K11" s="254">
        <v>60</v>
      </c>
      <c r="L11" s="254">
        <v>60</v>
      </c>
      <c r="M11" s="146"/>
      <c r="N11" s="147"/>
      <c r="O11" s="148"/>
      <c r="P11" s="149"/>
    </row>
    <row r="12" spans="1:16" ht="45" customHeight="1">
      <c r="A12" s="262" t="s">
        <v>290</v>
      </c>
      <c r="B12" s="263">
        <v>80</v>
      </c>
      <c r="C12" s="263">
        <v>80</v>
      </c>
      <c r="D12" s="264">
        <v>2</v>
      </c>
      <c r="E12" s="264">
        <v>6.5</v>
      </c>
      <c r="F12" s="264">
        <v>6.5</v>
      </c>
      <c r="G12" s="264">
        <v>0.8</v>
      </c>
      <c r="H12" s="264">
        <v>0.8</v>
      </c>
      <c r="I12" s="264">
        <v>33.799999999999997</v>
      </c>
      <c r="J12" s="264">
        <v>33.799999999999997</v>
      </c>
      <c r="K12" s="264">
        <v>177.6</v>
      </c>
      <c r="L12" s="264">
        <v>177.6</v>
      </c>
      <c r="M12" s="131"/>
    </row>
    <row r="13" spans="1:16" ht="45.75" customHeight="1">
      <c r="A13" s="262" t="s">
        <v>291</v>
      </c>
      <c r="B13" s="253">
        <v>30</v>
      </c>
      <c r="C13" s="253">
        <v>30</v>
      </c>
      <c r="D13" s="254">
        <v>2</v>
      </c>
      <c r="E13" s="254">
        <v>2.4</v>
      </c>
      <c r="F13" s="254">
        <v>2.4</v>
      </c>
      <c r="G13" s="254">
        <v>0.3</v>
      </c>
      <c r="H13" s="254">
        <v>0.3</v>
      </c>
      <c r="I13" s="254">
        <v>14.6</v>
      </c>
      <c r="J13" s="254">
        <v>14.6</v>
      </c>
      <c r="K13" s="254">
        <v>72.599999999999994</v>
      </c>
      <c r="L13" s="254">
        <v>72.599999999999994</v>
      </c>
      <c r="M13" s="130" t="s">
        <v>35</v>
      </c>
    </row>
    <row r="14" spans="1:16" ht="24" customHeight="1">
      <c r="A14" s="150" t="s">
        <v>27</v>
      </c>
      <c r="B14" s="251"/>
      <c r="C14" s="284"/>
      <c r="D14" s="211">
        <v>84</v>
      </c>
      <c r="E14" s="211">
        <f t="shared" ref="E14:L14" si="0">SUM(E8:E13)</f>
        <v>39.26</v>
      </c>
      <c r="F14" s="268">
        <f t="shared" si="0"/>
        <v>50.72</v>
      </c>
      <c r="G14" s="211">
        <f t="shared" si="0"/>
        <v>30.610000000000003</v>
      </c>
      <c r="H14" s="268">
        <f t="shared" si="0"/>
        <v>37.699999999999996</v>
      </c>
      <c r="I14" s="211">
        <f t="shared" si="0"/>
        <v>103.5</v>
      </c>
      <c r="J14" s="268">
        <f t="shared" si="0"/>
        <v>112.8</v>
      </c>
      <c r="K14" s="211">
        <f t="shared" si="0"/>
        <v>868.10000000000014</v>
      </c>
      <c r="L14" s="268">
        <f t="shared" si="0"/>
        <v>999.45</v>
      </c>
    </row>
    <row r="17" spans="1:13">
      <c r="A17" s="222" t="s">
        <v>309</v>
      </c>
      <c r="D17" s="281"/>
      <c r="H17" s="139" t="s">
        <v>310</v>
      </c>
      <c r="M17" s="131"/>
    </row>
  </sheetData>
  <mergeCells count="16">
    <mergeCell ref="A4:L4"/>
    <mergeCell ref="H1:J1"/>
    <mergeCell ref="H2:J2"/>
    <mergeCell ref="B3:J3"/>
    <mergeCell ref="A5:A7"/>
    <mergeCell ref="B5:B6"/>
    <mergeCell ref="C5:C6"/>
    <mergeCell ref="D5:D7"/>
    <mergeCell ref="E5:E6"/>
    <mergeCell ref="F5:F6"/>
    <mergeCell ref="G5:G6"/>
    <mergeCell ref="H5:H6"/>
    <mergeCell ref="I5:I6"/>
    <mergeCell ref="J5:J6"/>
    <mergeCell ref="K5:K6"/>
    <mergeCell ref="L5:L6"/>
  </mergeCells>
  <pageMargins left="0.31496062992125984" right="0.31496062992125984" top="0.35433070866141736" bottom="0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topLeftCell="A4" zoomScaleSheetLayoutView="100" workbookViewId="0">
      <selection activeCell="A23" sqref="A23:XFD23"/>
    </sheetView>
  </sheetViews>
  <sheetFormatPr defaultRowHeight="16.5"/>
  <cols>
    <col min="1" max="1" width="30" style="131" customWidth="1"/>
    <col min="2" max="3" width="8.42578125" style="139" customWidth="1"/>
    <col min="4" max="4" width="9.140625" style="281"/>
    <col min="5" max="5" width="9.28515625" style="139" customWidth="1"/>
    <col min="6" max="6" width="10.140625" style="139" customWidth="1"/>
    <col min="7" max="8" width="9.7109375" style="139" customWidth="1"/>
    <col min="9" max="9" width="10.28515625" style="139" customWidth="1"/>
    <col min="10" max="10" width="11.140625" style="139" customWidth="1"/>
    <col min="11" max="11" width="8.85546875" style="139" customWidth="1"/>
    <col min="12" max="12" width="9.140625" style="139"/>
    <col min="13" max="16384" width="9.140625" style="131"/>
  </cols>
  <sheetData>
    <row r="1" spans="1:13" ht="34.5" customHeight="1">
      <c r="A1" s="287" t="s">
        <v>303</v>
      </c>
      <c r="B1"/>
      <c r="C1"/>
      <c r="D1"/>
      <c r="E1" s="288"/>
      <c r="F1" s="288"/>
      <c r="G1" s="288"/>
      <c r="H1" s="358" t="s">
        <v>298</v>
      </c>
      <c r="I1" s="358"/>
      <c r="J1" s="358"/>
      <c r="K1" s="288"/>
      <c r="L1" s="288"/>
    </row>
    <row r="2" spans="1:13" ht="30" customHeight="1">
      <c r="A2"/>
      <c r="B2"/>
      <c r="C2"/>
      <c r="D2"/>
      <c r="E2"/>
      <c r="F2"/>
      <c r="G2"/>
      <c r="H2" s="358" t="s">
        <v>299</v>
      </c>
      <c r="I2" s="358"/>
      <c r="J2" s="358"/>
      <c r="K2"/>
      <c r="L2" s="131"/>
    </row>
    <row r="3" spans="1:13" ht="83.25" customHeight="1">
      <c r="A3" s="289"/>
      <c r="B3" s="361" t="s">
        <v>311</v>
      </c>
      <c r="C3" s="361"/>
      <c r="D3" s="361"/>
      <c r="E3" s="361"/>
      <c r="F3" s="361"/>
      <c r="G3" s="361"/>
      <c r="H3" s="361"/>
      <c r="I3" s="361"/>
      <c r="J3" s="361"/>
      <c r="K3" s="289"/>
      <c r="L3" s="131"/>
    </row>
    <row r="4" spans="1:13" ht="21" customHeight="1">
      <c r="A4" s="364" t="s">
        <v>19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</row>
    <row r="5" spans="1:13" s="130" customFormat="1">
      <c r="A5" s="298" t="s">
        <v>1</v>
      </c>
      <c r="B5" s="328" t="s">
        <v>2</v>
      </c>
      <c r="C5" s="328" t="s">
        <v>2</v>
      </c>
      <c r="D5" s="297" t="s">
        <v>3</v>
      </c>
      <c r="E5" s="329" t="s">
        <v>4</v>
      </c>
      <c r="F5" s="329" t="s">
        <v>4</v>
      </c>
      <c r="G5" s="329" t="s">
        <v>5</v>
      </c>
      <c r="H5" s="329" t="s">
        <v>5</v>
      </c>
      <c r="I5" s="330" t="s">
        <v>6</v>
      </c>
      <c r="J5" s="330" t="s">
        <v>6</v>
      </c>
      <c r="K5" s="329" t="s">
        <v>7</v>
      </c>
      <c r="L5" s="329" t="s">
        <v>7</v>
      </c>
    </row>
    <row r="6" spans="1:13" s="130" customFormat="1" ht="4.5" customHeight="1">
      <c r="A6" s="298"/>
      <c r="B6" s="328"/>
      <c r="C6" s="328"/>
      <c r="D6" s="297"/>
      <c r="E6" s="329"/>
      <c r="F6" s="329"/>
      <c r="G6" s="329"/>
      <c r="H6" s="329"/>
      <c r="I6" s="330"/>
      <c r="J6" s="330"/>
      <c r="K6" s="329"/>
      <c r="L6" s="329"/>
    </row>
    <row r="7" spans="1:13" s="130" customFormat="1">
      <c r="A7" s="298"/>
      <c r="B7" s="294" t="s">
        <v>320</v>
      </c>
      <c r="C7" s="294" t="s">
        <v>321</v>
      </c>
      <c r="D7" s="297"/>
      <c r="E7" s="294" t="s">
        <v>320</v>
      </c>
      <c r="F7" s="294" t="s">
        <v>321</v>
      </c>
      <c r="G7" s="294" t="s">
        <v>320</v>
      </c>
      <c r="H7" s="294" t="s">
        <v>321</v>
      </c>
      <c r="I7" s="294" t="s">
        <v>320</v>
      </c>
      <c r="J7" s="294" t="s">
        <v>321</v>
      </c>
      <c r="K7" s="294" t="s">
        <v>320</v>
      </c>
      <c r="L7" s="294" t="s">
        <v>321</v>
      </c>
    </row>
    <row r="8" spans="1:13" ht="35.25" customHeight="1">
      <c r="A8" s="260" t="s">
        <v>312</v>
      </c>
      <c r="B8" s="253">
        <v>60</v>
      </c>
      <c r="C8" s="253">
        <v>100</v>
      </c>
      <c r="D8" s="254">
        <v>10</v>
      </c>
      <c r="E8" s="254">
        <v>0.66</v>
      </c>
      <c r="F8" s="254">
        <v>0.9</v>
      </c>
      <c r="G8" s="254">
        <v>0.12</v>
      </c>
      <c r="H8" s="254">
        <v>0.12</v>
      </c>
      <c r="I8" s="254">
        <v>2.2799999999999998</v>
      </c>
      <c r="J8" s="254">
        <v>2.2799999999999998</v>
      </c>
      <c r="K8" s="254">
        <v>13.2</v>
      </c>
      <c r="L8" s="254">
        <v>11.9</v>
      </c>
    </row>
    <row r="9" spans="1:13" ht="33" customHeight="1">
      <c r="A9" s="269" t="s">
        <v>219</v>
      </c>
      <c r="B9" s="253">
        <v>250</v>
      </c>
      <c r="C9" s="253">
        <v>300</v>
      </c>
      <c r="D9" s="254">
        <v>15</v>
      </c>
      <c r="E9" s="254">
        <v>8.8699999999999992</v>
      </c>
      <c r="F9" s="254">
        <v>10.65</v>
      </c>
      <c r="G9" s="254">
        <v>5.4</v>
      </c>
      <c r="H9" s="254">
        <v>6.48</v>
      </c>
      <c r="I9" s="254">
        <v>23.07</v>
      </c>
      <c r="J9" s="254">
        <v>27.69</v>
      </c>
      <c r="K9" s="254">
        <v>176.37</v>
      </c>
      <c r="L9" s="254">
        <v>211.65</v>
      </c>
    </row>
    <row r="10" spans="1:13" ht="22.5" customHeight="1">
      <c r="A10" s="261" t="s">
        <v>59</v>
      </c>
      <c r="B10" s="253">
        <v>180</v>
      </c>
      <c r="C10" s="253">
        <v>200</v>
      </c>
      <c r="D10" s="254">
        <v>15</v>
      </c>
      <c r="E10" s="254">
        <v>3</v>
      </c>
      <c r="F10" s="254">
        <v>4.0999999999999996</v>
      </c>
      <c r="G10" s="254">
        <v>5.7</v>
      </c>
      <c r="H10" s="254">
        <v>7.6</v>
      </c>
      <c r="I10" s="254">
        <v>23.7</v>
      </c>
      <c r="J10" s="254">
        <v>31.6</v>
      </c>
      <c r="K10" s="254">
        <v>158.30000000000001</v>
      </c>
      <c r="L10" s="254">
        <v>211.1</v>
      </c>
      <c r="M10" s="130"/>
    </row>
    <row r="11" spans="1:13" ht="33" customHeight="1">
      <c r="A11" s="269" t="s">
        <v>294</v>
      </c>
      <c r="B11" s="253">
        <v>120</v>
      </c>
      <c r="C11" s="253">
        <v>120</v>
      </c>
      <c r="D11" s="254">
        <v>35</v>
      </c>
      <c r="E11" s="254">
        <v>16.28</v>
      </c>
      <c r="F11" s="254">
        <v>19.54</v>
      </c>
      <c r="G11" s="254">
        <v>11.28</v>
      </c>
      <c r="H11" s="254">
        <v>13.54</v>
      </c>
      <c r="I11" s="254">
        <v>6.43</v>
      </c>
      <c r="J11" s="254">
        <v>7.71</v>
      </c>
      <c r="K11" s="254">
        <v>192.57</v>
      </c>
      <c r="L11" s="254">
        <v>231.08</v>
      </c>
    </row>
    <row r="12" spans="1:13" ht="33.75" customHeight="1">
      <c r="A12" s="261" t="s">
        <v>23</v>
      </c>
      <c r="B12" s="253">
        <v>200</v>
      </c>
      <c r="C12" s="253">
        <v>200</v>
      </c>
      <c r="D12" s="254">
        <v>5</v>
      </c>
      <c r="E12" s="254">
        <v>0.6</v>
      </c>
      <c r="F12" s="254">
        <v>0.6</v>
      </c>
      <c r="G12" s="254">
        <v>0</v>
      </c>
      <c r="H12" s="254">
        <v>0</v>
      </c>
      <c r="I12" s="254">
        <v>22.7</v>
      </c>
      <c r="J12" s="254">
        <v>22.7</v>
      </c>
      <c r="K12" s="254">
        <v>93.2</v>
      </c>
      <c r="L12" s="254">
        <v>93.2</v>
      </c>
    </row>
    <row r="13" spans="1:13" ht="45" customHeight="1">
      <c r="A13" s="262" t="s">
        <v>290</v>
      </c>
      <c r="B13" s="263">
        <v>80</v>
      </c>
      <c r="C13" s="263">
        <v>80</v>
      </c>
      <c r="D13" s="264">
        <v>2</v>
      </c>
      <c r="E13" s="264">
        <v>6.5</v>
      </c>
      <c r="F13" s="264">
        <v>6.5</v>
      </c>
      <c r="G13" s="264">
        <v>0.8</v>
      </c>
      <c r="H13" s="264">
        <v>0.8</v>
      </c>
      <c r="I13" s="264">
        <v>33.799999999999997</v>
      </c>
      <c r="J13" s="264">
        <v>33.799999999999997</v>
      </c>
      <c r="K13" s="264">
        <v>177.6</v>
      </c>
      <c r="L13" s="264">
        <v>177.6</v>
      </c>
    </row>
    <row r="14" spans="1:13" ht="39" customHeight="1">
      <c r="A14" s="262" t="s">
        <v>291</v>
      </c>
      <c r="B14" s="253">
        <v>30</v>
      </c>
      <c r="C14" s="253">
        <v>30</v>
      </c>
      <c r="D14" s="254">
        <v>2</v>
      </c>
      <c r="E14" s="254">
        <v>2.4</v>
      </c>
      <c r="F14" s="254">
        <v>2.4</v>
      </c>
      <c r="G14" s="254">
        <v>0.3</v>
      </c>
      <c r="H14" s="254">
        <v>0.3</v>
      </c>
      <c r="I14" s="254">
        <v>14.6</v>
      </c>
      <c r="J14" s="254">
        <v>14.6</v>
      </c>
      <c r="K14" s="254">
        <v>72.599999999999994</v>
      </c>
      <c r="L14" s="254">
        <v>72.599999999999994</v>
      </c>
    </row>
    <row r="15" spans="1:13" ht="19.5" customHeight="1">
      <c r="A15" s="150" t="s">
        <v>27</v>
      </c>
      <c r="B15" s="251"/>
      <c r="C15" s="284"/>
      <c r="D15" s="211">
        <v>84</v>
      </c>
      <c r="E15" s="211">
        <f t="shared" ref="E15:L15" si="0">SUM(E8:E14)</f>
        <v>38.31</v>
      </c>
      <c r="F15" s="268">
        <f t="shared" si="0"/>
        <v>44.69</v>
      </c>
      <c r="G15" s="211">
        <f t="shared" si="0"/>
        <v>23.6</v>
      </c>
      <c r="H15" s="268">
        <f t="shared" si="0"/>
        <v>28.84</v>
      </c>
      <c r="I15" s="211">
        <f t="shared" si="0"/>
        <v>126.57999999999998</v>
      </c>
      <c r="J15" s="268">
        <f t="shared" si="0"/>
        <v>140.38</v>
      </c>
      <c r="K15" s="211">
        <f t="shared" si="0"/>
        <v>883.84000000000015</v>
      </c>
      <c r="L15" s="268">
        <f t="shared" si="0"/>
        <v>1009.1300000000001</v>
      </c>
    </row>
    <row r="16" spans="1:13" ht="12.75" customHeight="1">
      <c r="A16" s="126"/>
      <c r="B16" s="212"/>
      <c r="D16" s="280"/>
      <c r="E16" s="129"/>
      <c r="G16" s="129"/>
      <c r="I16" s="129"/>
      <c r="K16" s="129"/>
    </row>
    <row r="20" spans="1:8">
      <c r="A20" s="222" t="s">
        <v>309</v>
      </c>
      <c r="H20" s="139" t="s">
        <v>310</v>
      </c>
    </row>
  </sheetData>
  <mergeCells count="16">
    <mergeCell ref="A4:L4"/>
    <mergeCell ref="H1:J1"/>
    <mergeCell ref="H2:J2"/>
    <mergeCell ref="B3:J3"/>
    <mergeCell ref="A5:A7"/>
    <mergeCell ref="B5:B6"/>
    <mergeCell ref="C5:C6"/>
    <mergeCell ref="D5:D7"/>
    <mergeCell ref="E5:E6"/>
    <mergeCell ref="F5:F6"/>
    <mergeCell ref="G5:G6"/>
    <mergeCell ref="H5:H6"/>
    <mergeCell ref="I5:I6"/>
    <mergeCell ref="J5:J6"/>
    <mergeCell ref="K5:K6"/>
    <mergeCell ref="L5:L6"/>
  </mergeCells>
  <pageMargins left="0.31496062992125984" right="0.31496062992125984" top="0.15748031496062992" bottom="0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workbookViewId="0">
      <selection activeCell="A8" sqref="A8:XFD13"/>
    </sheetView>
  </sheetViews>
  <sheetFormatPr defaultRowHeight="16.5"/>
  <cols>
    <col min="1" max="1" width="31.85546875" style="131" customWidth="1"/>
    <col min="2" max="2" width="8.140625" style="139" customWidth="1"/>
    <col min="3" max="3" width="9" style="139" customWidth="1"/>
    <col min="4" max="4" width="8.42578125" style="281" customWidth="1"/>
    <col min="5" max="5" width="9.28515625" style="139" customWidth="1"/>
    <col min="6" max="6" width="8.7109375" style="139" customWidth="1"/>
    <col min="7" max="8" width="10.5703125" style="139" customWidth="1"/>
    <col min="9" max="9" width="10.28515625" style="139" customWidth="1"/>
    <col min="10" max="10" width="11.140625" style="139" customWidth="1"/>
    <col min="11" max="11" width="8.85546875" style="139" customWidth="1"/>
    <col min="12" max="12" width="9.140625" style="139"/>
    <col min="13" max="13" width="0" style="130" hidden="1" customWidth="1"/>
    <col min="14" max="16384" width="9.140625" style="131"/>
  </cols>
  <sheetData>
    <row r="1" spans="1:13" ht="21" customHeight="1">
      <c r="A1" s="287" t="s">
        <v>297</v>
      </c>
      <c r="B1"/>
      <c r="C1"/>
      <c r="D1"/>
      <c r="E1" s="288"/>
      <c r="F1" s="288"/>
      <c r="G1" s="288"/>
      <c r="H1" s="358" t="s">
        <v>298</v>
      </c>
      <c r="I1" s="358"/>
      <c r="J1" s="358"/>
      <c r="K1" s="288"/>
      <c r="L1" s="288"/>
      <c r="M1" s="131"/>
    </row>
    <row r="2" spans="1:13" ht="21" customHeight="1">
      <c r="A2"/>
      <c r="B2"/>
      <c r="C2"/>
      <c r="D2"/>
      <c r="E2"/>
      <c r="F2"/>
      <c r="G2"/>
      <c r="H2" s="358" t="s">
        <v>299</v>
      </c>
      <c r="I2" s="358"/>
      <c r="J2" s="358"/>
      <c r="K2"/>
      <c r="L2" s="131"/>
      <c r="M2" s="131"/>
    </row>
    <row r="3" spans="1:13" ht="69" customHeight="1">
      <c r="A3" s="289"/>
      <c r="B3" s="361" t="s">
        <v>311</v>
      </c>
      <c r="C3" s="361"/>
      <c r="D3" s="361"/>
      <c r="E3" s="361"/>
      <c r="F3" s="361"/>
      <c r="G3" s="361"/>
      <c r="H3" s="361"/>
      <c r="I3" s="361"/>
      <c r="J3" s="361"/>
      <c r="K3" s="289"/>
      <c r="L3" s="131"/>
      <c r="M3" s="131"/>
    </row>
    <row r="4" spans="1:13" ht="21" customHeight="1">
      <c r="A4" s="362" t="s">
        <v>19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3" s="130" customFormat="1">
      <c r="A5" s="298" t="s">
        <v>1</v>
      </c>
      <c r="B5" s="328" t="s">
        <v>2</v>
      </c>
      <c r="C5" s="328" t="s">
        <v>2</v>
      </c>
      <c r="D5" s="297" t="s">
        <v>3</v>
      </c>
      <c r="E5" s="329" t="s">
        <v>4</v>
      </c>
      <c r="F5" s="329" t="s">
        <v>4</v>
      </c>
      <c r="G5" s="329" t="s">
        <v>5</v>
      </c>
      <c r="H5" s="329" t="s">
        <v>5</v>
      </c>
      <c r="I5" s="330" t="s">
        <v>6</v>
      </c>
      <c r="J5" s="330" t="s">
        <v>6</v>
      </c>
      <c r="K5" s="329" t="s">
        <v>7</v>
      </c>
      <c r="L5" s="329" t="s">
        <v>7</v>
      </c>
    </row>
    <row r="6" spans="1:13" s="130" customFormat="1" ht="4.5" customHeight="1">
      <c r="A6" s="298"/>
      <c r="B6" s="328"/>
      <c r="C6" s="328"/>
      <c r="D6" s="297"/>
      <c r="E6" s="329"/>
      <c r="F6" s="329"/>
      <c r="G6" s="329"/>
      <c r="H6" s="329"/>
      <c r="I6" s="330"/>
      <c r="J6" s="330"/>
      <c r="K6" s="329"/>
      <c r="L6" s="329"/>
    </row>
    <row r="7" spans="1:13" s="130" customFormat="1">
      <c r="A7" s="298"/>
      <c r="B7" s="294" t="s">
        <v>320</v>
      </c>
      <c r="C7" s="294" t="s">
        <v>321</v>
      </c>
      <c r="D7" s="297"/>
      <c r="E7" s="294" t="s">
        <v>320</v>
      </c>
      <c r="F7" s="294" t="s">
        <v>321</v>
      </c>
      <c r="G7" s="294" t="s">
        <v>320</v>
      </c>
      <c r="H7" s="294" t="s">
        <v>321</v>
      </c>
      <c r="I7" s="294" t="s">
        <v>320</v>
      </c>
      <c r="J7" s="294" t="s">
        <v>321</v>
      </c>
      <c r="K7" s="294" t="s">
        <v>320</v>
      </c>
      <c r="L7" s="294" t="s">
        <v>321</v>
      </c>
    </row>
    <row r="8" spans="1:13" s="153" customFormat="1" ht="26.25" customHeight="1">
      <c r="A8" s="269" t="s">
        <v>155</v>
      </c>
      <c r="B8" s="253">
        <v>60</v>
      </c>
      <c r="C8" s="253">
        <v>100</v>
      </c>
      <c r="D8" s="254">
        <v>10</v>
      </c>
      <c r="E8" s="254">
        <v>0.8</v>
      </c>
      <c r="F8" s="254">
        <v>1.33</v>
      </c>
      <c r="G8" s="254">
        <v>2.7</v>
      </c>
      <c r="H8" s="254">
        <v>4.5</v>
      </c>
      <c r="I8" s="254">
        <v>4.5999999999999996</v>
      </c>
      <c r="J8" s="254">
        <v>7.66</v>
      </c>
      <c r="K8" s="254">
        <v>45.6</v>
      </c>
      <c r="L8" s="254">
        <v>76</v>
      </c>
      <c r="M8" s="139" t="s">
        <v>35</v>
      </c>
    </row>
    <row r="9" spans="1:13" ht="22.5" customHeight="1">
      <c r="A9" s="255" t="s">
        <v>322</v>
      </c>
      <c r="B9" s="278">
        <v>250</v>
      </c>
      <c r="C9" s="278">
        <v>300</v>
      </c>
      <c r="D9" s="254">
        <v>15</v>
      </c>
      <c r="E9" s="264">
        <v>4.29</v>
      </c>
      <c r="F9" s="264">
        <v>5.15</v>
      </c>
      <c r="G9" s="254">
        <v>3.33</v>
      </c>
      <c r="H9" s="254">
        <v>3.99</v>
      </c>
      <c r="I9" s="254">
        <v>20.9</v>
      </c>
      <c r="J9" s="254">
        <v>25.08</v>
      </c>
      <c r="K9" s="254">
        <v>130.72999999999999</v>
      </c>
      <c r="L9" s="254">
        <v>156.88</v>
      </c>
    </row>
    <row r="10" spans="1:13" ht="22.5" customHeight="1">
      <c r="A10" s="272" t="s">
        <v>285</v>
      </c>
      <c r="B10" s="279">
        <v>200</v>
      </c>
      <c r="C10" s="279">
        <v>250</v>
      </c>
      <c r="D10" s="275">
        <v>50</v>
      </c>
      <c r="E10" s="275">
        <v>27.3</v>
      </c>
      <c r="F10" s="275">
        <v>34.1</v>
      </c>
      <c r="G10" s="275">
        <v>7.9</v>
      </c>
      <c r="H10" s="275">
        <v>9.9</v>
      </c>
      <c r="I10" s="275">
        <v>34.700000000000003</v>
      </c>
      <c r="J10" s="275">
        <v>43.3</v>
      </c>
      <c r="K10" s="275">
        <v>318.8</v>
      </c>
      <c r="L10" s="275">
        <v>398.8</v>
      </c>
    </row>
    <row r="11" spans="1:13" ht="36.75" customHeight="1">
      <c r="A11" s="269" t="s">
        <v>314</v>
      </c>
      <c r="B11" s="253">
        <v>200</v>
      </c>
      <c r="C11" s="253">
        <v>200</v>
      </c>
      <c r="D11" s="254">
        <v>5</v>
      </c>
      <c r="E11" s="254">
        <v>0.24</v>
      </c>
      <c r="F11" s="254">
        <v>0.24</v>
      </c>
      <c r="G11" s="254">
        <v>0.08</v>
      </c>
      <c r="H11" s="254">
        <v>0.08</v>
      </c>
      <c r="I11" s="254">
        <v>12.22</v>
      </c>
      <c r="J11" s="254">
        <v>12.22</v>
      </c>
      <c r="K11" s="254">
        <v>50.5</v>
      </c>
      <c r="L11" s="254">
        <v>50.5</v>
      </c>
      <c r="M11" s="130" t="s">
        <v>35</v>
      </c>
    </row>
    <row r="12" spans="1:13" ht="26.25" customHeight="1">
      <c r="A12" s="262" t="s">
        <v>290</v>
      </c>
      <c r="B12" s="263">
        <v>80</v>
      </c>
      <c r="C12" s="263">
        <v>80</v>
      </c>
      <c r="D12" s="264">
        <v>2</v>
      </c>
      <c r="E12" s="264">
        <v>6.5</v>
      </c>
      <c r="F12" s="264">
        <v>6.5</v>
      </c>
      <c r="G12" s="264">
        <v>0.8</v>
      </c>
      <c r="H12" s="264">
        <v>0.8</v>
      </c>
      <c r="I12" s="264">
        <v>33.799999999999997</v>
      </c>
      <c r="J12" s="264">
        <v>33.799999999999997</v>
      </c>
      <c r="K12" s="264">
        <v>177.6</v>
      </c>
      <c r="L12" s="264">
        <v>177.6</v>
      </c>
      <c r="M12" s="131"/>
    </row>
    <row r="13" spans="1:13" ht="33.75" customHeight="1">
      <c r="A13" s="262" t="s">
        <v>291</v>
      </c>
      <c r="B13" s="253">
        <v>30</v>
      </c>
      <c r="C13" s="253">
        <v>30</v>
      </c>
      <c r="D13" s="254">
        <v>2</v>
      </c>
      <c r="E13" s="254">
        <v>2.4</v>
      </c>
      <c r="F13" s="254">
        <v>2.4</v>
      </c>
      <c r="G13" s="254">
        <v>0.3</v>
      </c>
      <c r="H13" s="254">
        <v>0.3</v>
      </c>
      <c r="I13" s="254">
        <v>14.6</v>
      </c>
      <c r="J13" s="254">
        <v>14.6</v>
      </c>
      <c r="K13" s="254">
        <v>72.599999999999994</v>
      </c>
      <c r="L13" s="254">
        <v>72.599999999999994</v>
      </c>
      <c r="M13" s="130" t="s">
        <v>35</v>
      </c>
    </row>
    <row r="14" spans="1:13" ht="25.5" customHeight="1">
      <c r="A14" s="150" t="s">
        <v>27</v>
      </c>
      <c r="B14" s="251"/>
      <c r="C14" s="284"/>
      <c r="D14" s="211">
        <v>84</v>
      </c>
      <c r="E14" s="211">
        <f>E8+E9+E10+E11+E12+E13</f>
        <v>41.53</v>
      </c>
      <c r="F14" s="268">
        <f>SUM(F8:F13)</f>
        <v>49.72</v>
      </c>
      <c r="G14" s="211">
        <f>SUM(G8:G13)</f>
        <v>15.110000000000001</v>
      </c>
      <c r="H14" s="268">
        <f>SUM(H8:H13)</f>
        <v>19.57</v>
      </c>
      <c r="I14" s="211">
        <f>I8+I9+I10+I11+I12+I13</f>
        <v>120.82</v>
      </c>
      <c r="J14" s="268">
        <f>SUM(J8:J13)</f>
        <v>136.66</v>
      </c>
      <c r="K14" s="211">
        <f>K8+K9+K10+K11+K12+K13</f>
        <v>795.83</v>
      </c>
      <c r="L14" s="268">
        <f>SUM(L8:L13)</f>
        <v>932.38000000000011</v>
      </c>
    </row>
    <row r="15" spans="1:13">
      <c r="A15" s="126"/>
      <c r="B15" s="212"/>
      <c r="D15" s="280"/>
      <c r="E15" s="129"/>
      <c r="G15" s="129"/>
      <c r="I15" s="129"/>
      <c r="K15" s="129"/>
    </row>
    <row r="20" spans="1:13">
      <c r="A20" s="222" t="s">
        <v>309</v>
      </c>
      <c r="H20" s="139" t="s">
        <v>310</v>
      </c>
      <c r="M20" s="131"/>
    </row>
  </sheetData>
  <mergeCells count="16">
    <mergeCell ref="A4:L4"/>
    <mergeCell ref="H1:J1"/>
    <mergeCell ref="H2:J2"/>
    <mergeCell ref="B3:J3"/>
    <mergeCell ref="A5:A7"/>
    <mergeCell ref="B5:B6"/>
    <mergeCell ref="C5:C6"/>
    <mergeCell ref="D5:D7"/>
    <mergeCell ref="E5:E6"/>
    <mergeCell ref="F5:F6"/>
    <mergeCell ref="G5:G6"/>
    <mergeCell ref="H5:H6"/>
    <mergeCell ref="I5:I6"/>
    <mergeCell ref="J5:J6"/>
    <mergeCell ref="K5:K6"/>
    <mergeCell ref="L5:L6"/>
  </mergeCells>
  <pageMargins left="0.31496062992125984" right="0.31496062992125984" top="0.74803149606299213" bottom="0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SheetLayoutView="100" workbookViewId="0">
      <selection activeCell="A8" sqref="A8:XFD13"/>
    </sheetView>
  </sheetViews>
  <sheetFormatPr defaultRowHeight="16.5"/>
  <cols>
    <col min="1" max="1" width="30.140625" style="131" customWidth="1"/>
    <col min="2" max="3" width="9.42578125" style="139" customWidth="1"/>
    <col min="4" max="4" width="8.5703125" style="139" customWidth="1"/>
    <col min="5" max="6" width="9.28515625" style="139" customWidth="1"/>
    <col min="7" max="8" width="9.5703125" style="139" customWidth="1"/>
    <col min="9" max="9" width="10.28515625" style="139" customWidth="1"/>
    <col min="10" max="11" width="9.7109375" style="139" customWidth="1"/>
    <col min="12" max="12" width="0" style="130" hidden="1" customWidth="1"/>
    <col min="13" max="16384" width="9.140625" style="131"/>
  </cols>
  <sheetData>
    <row r="1" spans="1:12" ht="21" customHeight="1">
      <c r="A1" s="287" t="s">
        <v>304</v>
      </c>
      <c r="B1"/>
      <c r="C1"/>
      <c r="D1"/>
      <c r="E1" s="288"/>
      <c r="F1" s="288"/>
      <c r="G1" s="288"/>
      <c r="H1" s="358" t="s">
        <v>298</v>
      </c>
      <c r="I1" s="358"/>
      <c r="J1" s="358"/>
      <c r="K1" s="288"/>
      <c r="L1" s="288"/>
    </row>
    <row r="2" spans="1:12" ht="21" customHeight="1">
      <c r="A2"/>
      <c r="B2"/>
      <c r="C2"/>
      <c r="D2"/>
      <c r="E2"/>
      <c r="F2"/>
      <c r="G2"/>
      <c r="H2" s="358" t="s">
        <v>299</v>
      </c>
      <c r="I2" s="358"/>
      <c r="J2" s="358"/>
      <c r="K2"/>
      <c r="L2" s="131"/>
    </row>
    <row r="3" spans="1:12" ht="83.25" customHeight="1">
      <c r="A3" s="289"/>
      <c r="B3" s="361" t="s">
        <v>311</v>
      </c>
      <c r="C3" s="361"/>
      <c r="D3" s="361"/>
      <c r="E3" s="361"/>
      <c r="F3" s="361"/>
      <c r="G3" s="361"/>
      <c r="H3" s="361"/>
      <c r="I3" s="361"/>
      <c r="J3" s="361"/>
      <c r="K3" s="289"/>
      <c r="L3" s="131"/>
    </row>
    <row r="4" spans="1:12" ht="21" customHeight="1">
      <c r="A4" s="365" t="s">
        <v>19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</row>
    <row r="5" spans="1:12" s="130" customFormat="1">
      <c r="A5" s="298" t="s">
        <v>1</v>
      </c>
      <c r="B5" s="328" t="s">
        <v>2</v>
      </c>
      <c r="C5" s="328" t="s">
        <v>2</v>
      </c>
      <c r="D5" s="297" t="s">
        <v>3</v>
      </c>
      <c r="E5" s="329" t="s">
        <v>4</v>
      </c>
      <c r="F5" s="329" t="s">
        <v>4</v>
      </c>
      <c r="G5" s="329" t="s">
        <v>5</v>
      </c>
      <c r="H5" s="329" t="s">
        <v>5</v>
      </c>
      <c r="I5" s="330" t="s">
        <v>6</v>
      </c>
      <c r="J5" s="330" t="s">
        <v>6</v>
      </c>
      <c r="K5" s="329" t="s">
        <v>7</v>
      </c>
      <c r="L5" s="329" t="s">
        <v>7</v>
      </c>
    </row>
    <row r="6" spans="1:12" s="130" customFormat="1" ht="4.5" customHeight="1">
      <c r="A6" s="298"/>
      <c r="B6" s="328"/>
      <c r="C6" s="328"/>
      <c r="D6" s="297"/>
      <c r="E6" s="329"/>
      <c r="F6" s="329"/>
      <c r="G6" s="329"/>
      <c r="H6" s="329"/>
      <c r="I6" s="330"/>
      <c r="J6" s="330"/>
      <c r="K6" s="329"/>
      <c r="L6" s="329"/>
    </row>
    <row r="7" spans="1:12" s="130" customFormat="1">
      <c r="A7" s="298"/>
      <c r="B7" s="294" t="s">
        <v>320</v>
      </c>
      <c r="C7" s="294" t="s">
        <v>321</v>
      </c>
      <c r="D7" s="297"/>
      <c r="E7" s="294" t="s">
        <v>320</v>
      </c>
      <c r="F7" s="294" t="s">
        <v>321</v>
      </c>
      <c r="G7" s="294" t="s">
        <v>320</v>
      </c>
      <c r="H7" s="294" t="s">
        <v>321</v>
      </c>
      <c r="I7" s="294" t="s">
        <v>320</v>
      </c>
      <c r="J7" s="294" t="s">
        <v>321</v>
      </c>
      <c r="K7" s="294" t="s">
        <v>320</v>
      </c>
      <c r="L7" s="294" t="s">
        <v>321</v>
      </c>
    </row>
    <row r="8" spans="1:12" s="153" customFormat="1" ht="32.25" customHeight="1">
      <c r="A8" s="260" t="s">
        <v>36</v>
      </c>
      <c r="B8" s="253">
        <v>60</v>
      </c>
      <c r="C8" s="253">
        <v>100</v>
      </c>
      <c r="D8" s="254">
        <v>10</v>
      </c>
      <c r="E8" s="254">
        <v>1</v>
      </c>
      <c r="F8" s="254">
        <v>1.67</v>
      </c>
      <c r="G8" s="254">
        <v>6</v>
      </c>
      <c r="H8" s="254">
        <v>10</v>
      </c>
      <c r="I8" s="254">
        <v>6.1</v>
      </c>
      <c r="J8" s="254">
        <v>10.17</v>
      </c>
      <c r="K8" s="254">
        <v>82.4</v>
      </c>
      <c r="L8" s="56">
        <v>137.33000000000001</v>
      </c>
    </row>
    <row r="9" spans="1:12" s="128" customFormat="1" ht="36.75" customHeight="1">
      <c r="A9" s="269" t="s">
        <v>323</v>
      </c>
      <c r="B9" s="253">
        <v>250</v>
      </c>
      <c r="C9" s="253">
        <v>300</v>
      </c>
      <c r="D9" s="254">
        <v>15</v>
      </c>
      <c r="E9" s="254">
        <v>8.32</v>
      </c>
      <c r="F9" s="254">
        <v>9.98</v>
      </c>
      <c r="G9" s="254">
        <v>19.829999999999998</v>
      </c>
      <c r="H9" s="254">
        <v>23.8</v>
      </c>
      <c r="I9" s="254">
        <v>71.010000000000005</v>
      </c>
      <c r="J9" s="254">
        <v>85.21</v>
      </c>
      <c r="K9" s="254">
        <v>496</v>
      </c>
      <c r="L9" s="132">
        <v>595.20000000000005</v>
      </c>
    </row>
    <row r="10" spans="1:12" ht="33" customHeight="1">
      <c r="A10" s="255" t="s">
        <v>123</v>
      </c>
      <c r="B10" s="276">
        <v>200</v>
      </c>
      <c r="C10" s="276">
        <v>250</v>
      </c>
      <c r="D10" s="254">
        <v>50</v>
      </c>
      <c r="E10" s="254">
        <v>14.2</v>
      </c>
      <c r="F10" s="254">
        <v>16.399999999999999</v>
      </c>
      <c r="G10" s="254">
        <v>13.5</v>
      </c>
      <c r="H10" s="254">
        <v>13.7</v>
      </c>
      <c r="I10" s="254">
        <v>38.5</v>
      </c>
      <c r="J10" s="254">
        <v>54.3</v>
      </c>
      <c r="K10" s="254">
        <v>324.3</v>
      </c>
      <c r="L10" s="56">
        <v>395.1</v>
      </c>
    </row>
    <row r="11" spans="1:12" ht="33.75" customHeight="1">
      <c r="A11" s="261" t="s">
        <v>23</v>
      </c>
      <c r="B11" s="253">
        <v>200</v>
      </c>
      <c r="C11" s="253">
        <v>200</v>
      </c>
      <c r="D11" s="254">
        <v>5</v>
      </c>
      <c r="E11" s="254">
        <v>0.6</v>
      </c>
      <c r="F11" s="254">
        <v>0.6</v>
      </c>
      <c r="G11" s="254">
        <v>0</v>
      </c>
      <c r="H11" s="254">
        <v>0</v>
      </c>
      <c r="I11" s="254">
        <v>22.7</v>
      </c>
      <c r="J11" s="254">
        <v>22.7</v>
      </c>
      <c r="K11" s="254">
        <v>93.2</v>
      </c>
      <c r="L11" s="254">
        <v>93.2</v>
      </c>
    </row>
    <row r="12" spans="1:12" ht="26.25" customHeight="1">
      <c r="A12" s="262" t="s">
        <v>290</v>
      </c>
      <c r="B12" s="263">
        <v>80</v>
      </c>
      <c r="C12" s="263">
        <v>80</v>
      </c>
      <c r="D12" s="264">
        <v>2</v>
      </c>
      <c r="E12" s="264">
        <v>6.5</v>
      </c>
      <c r="F12" s="264">
        <v>6.5</v>
      </c>
      <c r="G12" s="264">
        <v>0.8</v>
      </c>
      <c r="H12" s="264">
        <v>0.8</v>
      </c>
      <c r="I12" s="264">
        <v>33.799999999999997</v>
      </c>
      <c r="J12" s="264">
        <v>33.799999999999997</v>
      </c>
      <c r="K12" s="264">
        <v>177.6</v>
      </c>
      <c r="L12" s="264">
        <v>177.6</v>
      </c>
    </row>
    <row r="13" spans="1:12" ht="33.75" customHeight="1">
      <c r="A13" s="262" t="s">
        <v>291</v>
      </c>
      <c r="B13" s="253">
        <v>30</v>
      </c>
      <c r="C13" s="253">
        <v>30</v>
      </c>
      <c r="D13" s="254">
        <v>2</v>
      </c>
      <c r="E13" s="254">
        <v>2.4</v>
      </c>
      <c r="F13" s="254">
        <v>2.4</v>
      </c>
      <c r="G13" s="254">
        <v>0.3</v>
      </c>
      <c r="H13" s="254">
        <v>0.3</v>
      </c>
      <c r="I13" s="254">
        <v>14.6</v>
      </c>
      <c r="J13" s="254">
        <v>14.6</v>
      </c>
      <c r="K13" s="254">
        <v>72.599999999999994</v>
      </c>
      <c r="L13" s="254">
        <v>72.599999999999994</v>
      </c>
    </row>
    <row r="14" spans="1:12" ht="19.5" customHeight="1">
      <c r="A14" s="270" t="s">
        <v>27</v>
      </c>
      <c r="B14" s="271"/>
      <c r="C14" s="284"/>
      <c r="D14" s="268">
        <v>84</v>
      </c>
      <c r="E14" s="268">
        <f t="shared" ref="E14:K14" si="0">SUM(E8:E13)</f>
        <v>33.020000000000003</v>
      </c>
      <c r="F14" s="268">
        <f t="shared" si="0"/>
        <v>37.549999999999997</v>
      </c>
      <c r="G14" s="268">
        <f t="shared" si="0"/>
        <v>40.429999999999993</v>
      </c>
      <c r="H14" s="268">
        <f t="shared" si="0"/>
        <v>48.599999999999994</v>
      </c>
      <c r="I14" s="268">
        <f t="shared" si="0"/>
        <v>186.71</v>
      </c>
      <c r="J14" s="268">
        <f t="shared" si="0"/>
        <v>220.78</v>
      </c>
      <c r="K14" s="268">
        <f t="shared" si="0"/>
        <v>1246.0999999999999</v>
      </c>
    </row>
    <row r="18" spans="1:12">
      <c r="A18" s="222" t="s">
        <v>309</v>
      </c>
      <c r="D18" s="281"/>
      <c r="H18" s="139" t="s">
        <v>310</v>
      </c>
      <c r="L18" s="139"/>
    </row>
  </sheetData>
  <mergeCells count="16">
    <mergeCell ref="L5:L6"/>
    <mergeCell ref="A4:K4"/>
    <mergeCell ref="H1:J1"/>
    <mergeCell ref="H2:J2"/>
    <mergeCell ref="B3:J3"/>
    <mergeCell ref="A5:A7"/>
    <mergeCell ref="B5:B6"/>
    <mergeCell ref="C5:C6"/>
    <mergeCell ref="D5:D7"/>
    <mergeCell ref="E5:E6"/>
    <mergeCell ref="F5:F6"/>
    <mergeCell ref="G5:G6"/>
    <mergeCell ref="H5:H6"/>
    <mergeCell ref="I5:I6"/>
    <mergeCell ref="J5:J6"/>
    <mergeCell ref="K5:K6"/>
  </mergeCells>
  <pageMargins left="0.31496062992125984" right="0.31496062992125984" top="0.15748031496062992" bottom="0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workbookViewId="0">
      <selection activeCell="A8" sqref="A8:XFD14"/>
    </sheetView>
  </sheetViews>
  <sheetFormatPr defaultRowHeight="15.75"/>
  <cols>
    <col min="1" max="1" width="31.28515625" style="93" customWidth="1"/>
    <col min="2" max="2" width="8.85546875" style="101" customWidth="1"/>
    <col min="3" max="3" width="10" style="101" customWidth="1"/>
    <col min="4" max="4" width="9.140625" style="101"/>
    <col min="5" max="5" width="9.28515625" style="101" customWidth="1"/>
    <col min="6" max="6" width="11" style="101" customWidth="1"/>
    <col min="7" max="8" width="10.5703125" style="101" customWidth="1"/>
    <col min="9" max="9" width="10.28515625" style="101" customWidth="1"/>
    <col min="10" max="10" width="11.140625" style="101" customWidth="1"/>
    <col min="11" max="11" width="8.85546875" style="101" customWidth="1"/>
    <col min="12" max="12" width="9.140625" style="101"/>
    <col min="13" max="13" width="0" style="92" hidden="1" customWidth="1"/>
    <col min="14" max="16384" width="9.140625" style="93"/>
  </cols>
  <sheetData>
    <row r="1" spans="1:16" s="131" customFormat="1" ht="21" customHeight="1">
      <c r="A1" s="287" t="s">
        <v>305</v>
      </c>
      <c r="B1"/>
      <c r="C1"/>
      <c r="D1"/>
      <c r="E1" s="288"/>
      <c r="F1" s="288"/>
      <c r="G1" s="288"/>
      <c r="H1" s="358" t="s">
        <v>298</v>
      </c>
      <c r="I1" s="358"/>
      <c r="J1" s="358"/>
      <c r="K1" s="288"/>
      <c r="L1" s="288"/>
    </row>
    <row r="2" spans="1:16" s="131" customFormat="1" ht="21" customHeight="1">
      <c r="A2"/>
      <c r="B2"/>
      <c r="C2"/>
      <c r="D2"/>
      <c r="E2"/>
      <c r="F2"/>
      <c r="G2"/>
      <c r="H2" s="358" t="s">
        <v>299</v>
      </c>
      <c r="I2" s="358"/>
      <c r="J2" s="358"/>
      <c r="K2"/>
    </row>
    <row r="3" spans="1:16" s="131" customFormat="1" ht="71.25" customHeight="1">
      <c r="A3" s="289"/>
      <c r="B3" s="361" t="s">
        <v>311</v>
      </c>
      <c r="C3" s="361"/>
      <c r="D3" s="361"/>
      <c r="E3" s="361"/>
      <c r="F3" s="361"/>
      <c r="G3" s="361"/>
      <c r="H3" s="361"/>
      <c r="I3" s="361"/>
      <c r="J3" s="361"/>
      <c r="K3" s="289"/>
    </row>
    <row r="4" spans="1:16" ht="21" customHeight="1">
      <c r="A4" s="356" t="s">
        <v>19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1:16" s="130" customFormat="1" ht="16.5">
      <c r="A5" s="298" t="s">
        <v>1</v>
      </c>
      <c r="B5" s="328" t="s">
        <v>2</v>
      </c>
      <c r="C5" s="328" t="s">
        <v>2</v>
      </c>
      <c r="D5" s="297" t="s">
        <v>3</v>
      </c>
      <c r="E5" s="329" t="s">
        <v>4</v>
      </c>
      <c r="F5" s="329" t="s">
        <v>4</v>
      </c>
      <c r="G5" s="329" t="s">
        <v>5</v>
      </c>
      <c r="H5" s="329" t="s">
        <v>5</v>
      </c>
      <c r="I5" s="330" t="s">
        <v>6</v>
      </c>
      <c r="J5" s="330" t="s">
        <v>6</v>
      </c>
      <c r="K5" s="329" t="s">
        <v>7</v>
      </c>
      <c r="L5" s="329" t="s">
        <v>7</v>
      </c>
    </row>
    <row r="6" spans="1:16" s="130" customFormat="1" ht="4.5" customHeight="1">
      <c r="A6" s="298"/>
      <c r="B6" s="328"/>
      <c r="C6" s="328"/>
      <c r="D6" s="297"/>
      <c r="E6" s="329"/>
      <c r="F6" s="329"/>
      <c r="G6" s="329"/>
      <c r="H6" s="329"/>
      <c r="I6" s="330"/>
      <c r="J6" s="330"/>
      <c r="K6" s="329"/>
      <c r="L6" s="329"/>
    </row>
    <row r="7" spans="1:16" s="130" customFormat="1" ht="16.5">
      <c r="A7" s="298"/>
      <c r="B7" s="294" t="s">
        <v>320</v>
      </c>
      <c r="C7" s="294" t="s">
        <v>321</v>
      </c>
      <c r="D7" s="297"/>
      <c r="E7" s="294" t="s">
        <v>320</v>
      </c>
      <c r="F7" s="294" t="s">
        <v>321</v>
      </c>
      <c r="G7" s="294" t="s">
        <v>320</v>
      </c>
      <c r="H7" s="294" t="s">
        <v>321</v>
      </c>
      <c r="I7" s="294" t="s">
        <v>320</v>
      </c>
      <c r="J7" s="294" t="s">
        <v>321</v>
      </c>
      <c r="K7" s="294" t="s">
        <v>320</v>
      </c>
      <c r="L7" s="294" t="s">
        <v>321</v>
      </c>
    </row>
    <row r="8" spans="1:16" s="131" customFormat="1" ht="35.25" customHeight="1">
      <c r="A8" s="260" t="s">
        <v>312</v>
      </c>
      <c r="B8" s="253">
        <v>60</v>
      </c>
      <c r="C8" s="253">
        <v>100</v>
      </c>
      <c r="D8" s="254">
        <v>10</v>
      </c>
      <c r="E8" s="254">
        <v>0.66</v>
      </c>
      <c r="F8" s="254">
        <v>0.9</v>
      </c>
      <c r="G8" s="254">
        <v>0.12</v>
      </c>
      <c r="H8" s="254">
        <v>0.12</v>
      </c>
      <c r="I8" s="254">
        <v>2.2799999999999998</v>
      </c>
      <c r="J8" s="254">
        <v>2.2799999999999998</v>
      </c>
      <c r="K8" s="254">
        <v>13.2</v>
      </c>
      <c r="L8" s="254">
        <v>11.9</v>
      </c>
    </row>
    <row r="9" spans="1:16" s="131" customFormat="1" ht="30" customHeight="1">
      <c r="A9" s="262" t="s">
        <v>317</v>
      </c>
      <c r="B9" s="253">
        <v>250</v>
      </c>
      <c r="C9" s="253">
        <v>300</v>
      </c>
      <c r="D9" s="254">
        <v>15</v>
      </c>
      <c r="E9" s="254">
        <v>5.75</v>
      </c>
      <c r="F9" s="254">
        <v>6.9</v>
      </c>
      <c r="G9" s="254">
        <v>4</v>
      </c>
      <c r="H9" s="254">
        <v>4.8</v>
      </c>
      <c r="I9" s="254">
        <v>16.2</v>
      </c>
      <c r="J9" s="254">
        <v>19.440000000000001</v>
      </c>
      <c r="K9" s="265">
        <v>123.77</v>
      </c>
      <c r="L9" s="265">
        <v>148.44</v>
      </c>
    </row>
    <row r="10" spans="1:16" ht="27" customHeight="1">
      <c r="A10" s="257" t="s">
        <v>74</v>
      </c>
      <c r="B10" s="277" t="s">
        <v>286</v>
      </c>
      <c r="C10" s="277" t="s">
        <v>286</v>
      </c>
      <c r="D10" s="258">
        <v>35</v>
      </c>
      <c r="E10" s="258">
        <v>5.79</v>
      </c>
      <c r="F10" s="258">
        <v>5.79</v>
      </c>
      <c r="G10" s="258">
        <v>5.65</v>
      </c>
      <c r="H10" s="258">
        <v>5.65</v>
      </c>
      <c r="I10" s="258">
        <v>4.75</v>
      </c>
      <c r="J10" s="258">
        <v>4.75</v>
      </c>
      <c r="K10" s="258">
        <v>136</v>
      </c>
      <c r="L10" s="258">
        <v>136</v>
      </c>
      <c r="M10" s="92" t="s">
        <v>35</v>
      </c>
    </row>
    <row r="11" spans="1:16" s="131" customFormat="1" ht="22.5" customHeight="1">
      <c r="A11" s="261" t="s">
        <v>59</v>
      </c>
      <c r="B11" s="253">
        <v>180</v>
      </c>
      <c r="C11" s="253">
        <v>200</v>
      </c>
      <c r="D11" s="254">
        <v>15</v>
      </c>
      <c r="E11" s="254">
        <v>3</v>
      </c>
      <c r="F11" s="254">
        <v>4.0999999999999996</v>
      </c>
      <c r="G11" s="254">
        <v>5.7</v>
      </c>
      <c r="H11" s="254">
        <v>7.6</v>
      </c>
      <c r="I11" s="254">
        <v>23.7</v>
      </c>
      <c r="J11" s="254">
        <v>31.6</v>
      </c>
      <c r="K11" s="254">
        <v>158.30000000000001</v>
      </c>
      <c r="L11" s="254">
        <v>211.1</v>
      </c>
      <c r="M11" s="130"/>
    </row>
    <row r="12" spans="1:16" s="131" customFormat="1" ht="27.75" customHeight="1">
      <c r="A12" s="262" t="s">
        <v>288</v>
      </c>
      <c r="B12" s="253">
        <v>200</v>
      </c>
      <c r="C12" s="253">
        <v>200</v>
      </c>
      <c r="D12" s="254">
        <v>5</v>
      </c>
      <c r="E12" s="254">
        <v>7.0000000000000007E-2</v>
      </c>
      <c r="F12" s="254">
        <v>7.0000000000000007E-2</v>
      </c>
      <c r="G12" s="254">
        <v>0.02</v>
      </c>
      <c r="H12" s="254">
        <v>0.02</v>
      </c>
      <c r="I12" s="254">
        <v>15</v>
      </c>
      <c r="J12" s="254">
        <v>15</v>
      </c>
      <c r="K12" s="254">
        <v>60</v>
      </c>
      <c r="L12" s="254">
        <v>60</v>
      </c>
      <c r="M12" s="146"/>
      <c r="N12" s="147"/>
      <c r="O12" s="148"/>
      <c r="P12" s="149"/>
    </row>
    <row r="13" spans="1:16" s="131" customFormat="1" ht="33.75" customHeight="1">
      <c r="A13" s="262" t="s">
        <v>290</v>
      </c>
      <c r="B13" s="263">
        <v>80</v>
      </c>
      <c r="C13" s="263">
        <v>80</v>
      </c>
      <c r="D13" s="264">
        <v>2</v>
      </c>
      <c r="E13" s="264">
        <v>6.5</v>
      </c>
      <c r="F13" s="264">
        <v>6.5</v>
      </c>
      <c r="G13" s="264">
        <v>0.8</v>
      </c>
      <c r="H13" s="264">
        <v>0.8</v>
      </c>
      <c r="I13" s="264">
        <v>33.799999999999997</v>
      </c>
      <c r="J13" s="264">
        <v>33.799999999999997</v>
      </c>
      <c r="K13" s="264">
        <v>177.6</v>
      </c>
      <c r="L13" s="264">
        <v>177.6</v>
      </c>
    </row>
    <row r="14" spans="1:16" s="131" customFormat="1" ht="36.75" customHeight="1">
      <c r="A14" s="262" t="s">
        <v>291</v>
      </c>
      <c r="B14" s="253">
        <v>30</v>
      </c>
      <c r="C14" s="253">
        <v>30</v>
      </c>
      <c r="D14" s="254">
        <v>2</v>
      </c>
      <c r="E14" s="254">
        <v>2.4</v>
      </c>
      <c r="F14" s="254">
        <v>2.4</v>
      </c>
      <c r="G14" s="254">
        <v>0.3</v>
      </c>
      <c r="H14" s="254">
        <v>0.3</v>
      </c>
      <c r="I14" s="254">
        <v>14.6</v>
      </c>
      <c r="J14" s="254">
        <v>14.6</v>
      </c>
      <c r="K14" s="254">
        <v>72.599999999999994</v>
      </c>
      <c r="L14" s="254">
        <v>72.599999999999994</v>
      </c>
      <c r="M14" s="130" t="s">
        <v>35</v>
      </c>
    </row>
    <row r="15" spans="1:16" ht="19.5" customHeight="1">
      <c r="A15" s="104" t="s">
        <v>27</v>
      </c>
      <c r="B15" s="252"/>
      <c r="C15" s="282"/>
      <c r="D15" s="248">
        <v>84</v>
      </c>
      <c r="E15" s="248">
        <f>E8+E9+E10+E11+E12+E13+E14</f>
        <v>24.169999999999998</v>
      </c>
      <c r="F15" s="248">
        <f>SUM(F8:F14)</f>
        <v>26.659999999999997</v>
      </c>
      <c r="G15" s="248">
        <f>G8+G9+G10+G11+G12+G13+G14</f>
        <v>16.59</v>
      </c>
      <c r="H15" s="248">
        <f>SUM(H8:H14)</f>
        <v>19.290000000000003</v>
      </c>
      <c r="I15" s="248">
        <f>I8+I9+I10+I11+I12+I13+I14</f>
        <v>110.32999999999998</v>
      </c>
      <c r="J15" s="248">
        <f>SUM(J8:J14)</f>
        <v>121.47</v>
      </c>
      <c r="K15" s="248">
        <f>K8+K9+K10+K11+K12+K13+K14</f>
        <v>741.47</v>
      </c>
      <c r="L15" s="248">
        <f>SUM(L8:L14)</f>
        <v>817.6400000000001</v>
      </c>
    </row>
    <row r="20" spans="1:12" s="131" customFormat="1" ht="16.5">
      <c r="A20" s="222" t="s">
        <v>309</v>
      </c>
      <c r="B20" s="139"/>
      <c r="C20" s="139"/>
      <c r="D20" s="281"/>
      <c r="E20" s="139"/>
      <c r="F20" s="139"/>
      <c r="G20" s="139"/>
      <c r="H20" s="139" t="s">
        <v>310</v>
      </c>
      <c r="I20" s="139"/>
      <c r="J20" s="139"/>
      <c r="K20" s="139"/>
      <c r="L20" s="139"/>
    </row>
  </sheetData>
  <mergeCells count="16">
    <mergeCell ref="A4:L4"/>
    <mergeCell ref="H1:J1"/>
    <mergeCell ref="H2:J2"/>
    <mergeCell ref="B3:J3"/>
    <mergeCell ref="A5:A7"/>
    <mergeCell ref="B5:B6"/>
    <mergeCell ref="C5:C6"/>
    <mergeCell ref="D5:D7"/>
    <mergeCell ref="E5:E6"/>
    <mergeCell ref="F5:F6"/>
    <mergeCell ref="G5:G6"/>
    <mergeCell ref="H5:H6"/>
    <mergeCell ref="I5:I6"/>
    <mergeCell ref="J5:J6"/>
    <mergeCell ref="K5:K6"/>
    <mergeCell ref="L5:L6"/>
  </mergeCells>
  <pageMargins left="0.31496062992125984" right="0.31496062992125984" top="0.15748031496062992" bottom="0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workbookViewId="0">
      <selection activeCell="A8" sqref="A8:XFD14"/>
    </sheetView>
  </sheetViews>
  <sheetFormatPr defaultRowHeight="16.5"/>
  <cols>
    <col min="1" max="1" width="30.28515625" style="131" customWidth="1"/>
    <col min="2" max="3" width="10" style="139" customWidth="1"/>
    <col min="4" max="4" width="9.140625" style="139"/>
    <col min="5" max="5" width="9.28515625" style="139" customWidth="1"/>
    <col min="6" max="6" width="9.5703125" style="139" customWidth="1"/>
    <col min="7" max="7" width="9.42578125" style="139" customWidth="1"/>
    <col min="8" max="8" width="9.28515625" style="139" customWidth="1"/>
    <col min="9" max="9" width="10.28515625" style="139" customWidth="1"/>
    <col min="10" max="10" width="11.140625" style="139" customWidth="1"/>
    <col min="11" max="11" width="8.85546875" style="139" customWidth="1"/>
    <col min="12" max="12" width="9.140625" style="139"/>
    <col min="13" max="13" width="0" style="130" hidden="1" customWidth="1"/>
    <col min="14" max="16384" width="9.140625" style="131"/>
  </cols>
  <sheetData>
    <row r="1" spans="1:16" ht="21" customHeight="1">
      <c r="A1" s="287" t="s">
        <v>306</v>
      </c>
      <c r="B1"/>
      <c r="C1"/>
      <c r="D1"/>
      <c r="E1" s="288"/>
      <c r="F1" s="288"/>
      <c r="G1" s="288"/>
      <c r="H1" s="358" t="s">
        <v>298</v>
      </c>
      <c r="I1" s="358"/>
      <c r="J1" s="358"/>
      <c r="K1" s="288"/>
      <c r="L1" s="288"/>
      <c r="M1" s="131"/>
    </row>
    <row r="2" spans="1:16" ht="21" customHeight="1">
      <c r="A2"/>
      <c r="B2"/>
      <c r="C2"/>
      <c r="D2"/>
      <c r="E2"/>
      <c r="F2"/>
      <c r="G2"/>
      <c r="H2" s="358" t="s">
        <v>299</v>
      </c>
      <c r="I2" s="358"/>
      <c r="J2" s="358"/>
      <c r="K2"/>
      <c r="L2" s="131"/>
      <c r="M2" s="131"/>
    </row>
    <row r="3" spans="1:16" ht="75.75" customHeight="1">
      <c r="A3" s="289"/>
      <c r="B3" s="361" t="s">
        <v>311</v>
      </c>
      <c r="C3" s="361"/>
      <c r="D3" s="361"/>
      <c r="E3" s="361"/>
      <c r="F3" s="361"/>
      <c r="G3" s="361"/>
      <c r="H3" s="361"/>
      <c r="I3" s="361"/>
      <c r="J3" s="361"/>
      <c r="K3" s="289"/>
      <c r="L3" s="131"/>
      <c r="M3" s="131"/>
    </row>
    <row r="4" spans="1:16" ht="21" customHeight="1">
      <c r="A4" s="366" t="s">
        <v>19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</row>
    <row r="5" spans="1:16" s="130" customFormat="1">
      <c r="A5" s="298" t="s">
        <v>1</v>
      </c>
      <c r="B5" s="328" t="s">
        <v>2</v>
      </c>
      <c r="C5" s="328" t="s">
        <v>2</v>
      </c>
      <c r="D5" s="297" t="s">
        <v>3</v>
      </c>
      <c r="E5" s="329" t="s">
        <v>4</v>
      </c>
      <c r="F5" s="329" t="s">
        <v>4</v>
      </c>
      <c r="G5" s="329" t="s">
        <v>5</v>
      </c>
      <c r="H5" s="329" t="s">
        <v>5</v>
      </c>
      <c r="I5" s="330" t="s">
        <v>6</v>
      </c>
      <c r="J5" s="330" t="s">
        <v>6</v>
      </c>
      <c r="K5" s="329" t="s">
        <v>7</v>
      </c>
      <c r="L5" s="329" t="s">
        <v>7</v>
      </c>
    </row>
    <row r="6" spans="1:16" s="130" customFormat="1" ht="4.5" customHeight="1">
      <c r="A6" s="298"/>
      <c r="B6" s="328"/>
      <c r="C6" s="328"/>
      <c r="D6" s="297"/>
      <c r="E6" s="329"/>
      <c r="F6" s="329"/>
      <c r="G6" s="329"/>
      <c r="H6" s="329"/>
      <c r="I6" s="330"/>
      <c r="J6" s="330"/>
      <c r="K6" s="329"/>
      <c r="L6" s="329"/>
    </row>
    <row r="7" spans="1:16" s="130" customFormat="1">
      <c r="A7" s="298"/>
      <c r="B7" s="294" t="s">
        <v>320</v>
      </c>
      <c r="C7" s="294" t="s">
        <v>321</v>
      </c>
      <c r="D7" s="297"/>
      <c r="E7" s="294" t="s">
        <v>320</v>
      </c>
      <c r="F7" s="294" t="s">
        <v>321</v>
      </c>
      <c r="G7" s="294" t="s">
        <v>320</v>
      </c>
      <c r="H7" s="294" t="s">
        <v>321</v>
      </c>
      <c r="I7" s="294" t="s">
        <v>320</v>
      </c>
      <c r="J7" s="294" t="s">
        <v>321</v>
      </c>
      <c r="K7" s="294" t="s">
        <v>320</v>
      </c>
      <c r="L7" s="294" t="s">
        <v>321</v>
      </c>
    </row>
    <row r="8" spans="1:16" ht="35.25" customHeight="1">
      <c r="A8" s="260" t="s">
        <v>312</v>
      </c>
      <c r="B8" s="253">
        <v>60</v>
      </c>
      <c r="C8" s="253">
        <v>100</v>
      </c>
      <c r="D8" s="254">
        <v>10</v>
      </c>
      <c r="E8" s="254">
        <v>0.66</v>
      </c>
      <c r="F8" s="254">
        <v>0.9</v>
      </c>
      <c r="G8" s="254">
        <v>0.12</v>
      </c>
      <c r="H8" s="254">
        <v>0.12</v>
      </c>
      <c r="I8" s="254">
        <v>2.2799999999999998</v>
      </c>
      <c r="J8" s="254">
        <v>2.2799999999999998</v>
      </c>
      <c r="K8" s="254">
        <v>13.2</v>
      </c>
      <c r="L8" s="254">
        <v>11.9</v>
      </c>
      <c r="M8" s="131"/>
    </row>
    <row r="9" spans="1:16" ht="24" customHeight="1">
      <c r="A9" s="262" t="s">
        <v>315</v>
      </c>
      <c r="B9" s="253">
        <v>250</v>
      </c>
      <c r="C9" s="253">
        <v>300</v>
      </c>
      <c r="D9" s="254">
        <v>15</v>
      </c>
      <c r="E9" s="254">
        <v>4.22</v>
      </c>
      <c r="F9" s="254">
        <v>5.0599999999999996</v>
      </c>
      <c r="G9" s="254">
        <v>6.5</v>
      </c>
      <c r="H9" s="254">
        <v>7.8</v>
      </c>
      <c r="I9" s="254">
        <v>13.77</v>
      </c>
      <c r="J9" s="254">
        <v>16.52</v>
      </c>
      <c r="K9" s="265">
        <v>145</v>
      </c>
      <c r="L9" s="265">
        <v>174</v>
      </c>
      <c r="M9" s="131"/>
    </row>
    <row r="10" spans="1:16" s="93" customFormat="1" ht="28.5" customHeight="1">
      <c r="A10" s="257" t="s">
        <v>38</v>
      </c>
      <c r="B10" s="259">
        <v>180</v>
      </c>
      <c r="C10" s="259">
        <v>200</v>
      </c>
      <c r="D10" s="258">
        <v>15</v>
      </c>
      <c r="E10" s="258">
        <v>3.6</v>
      </c>
      <c r="F10" s="258">
        <v>4.32</v>
      </c>
      <c r="G10" s="258">
        <v>5.4</v>
      </c>
      <c r="H10" s="258">
        <v>6.48</v>
      </c>
      <c r="I10" s="258">
        <v>36.4</v>
      </c>
      <c r="J10" s="258">
        <v>43.7</v>
      </c>
      <c r="K10" s="258">
        <v>208.7</v>
      </c>
      <c r="L10" s="258">
        <v>250.44</v>
      </c>
      <c r="M10" s="92" t="s">
        <v>35</v>
      </c>
    </row>
    <row r="11" spans="1:16" ht="33" customHeight="1">
      <c r="A11" s="269" t="s">
        <v>294</v>
      </c>
      <c r="B11" s="253">
        <v>120</v>
      </c>
      <c r="C11" s="253">
        <v>120</v>
      </c>
      <c r="D11" s="254">
        <v>35</v>
      </c>
      <c r="E11" s="254">
        <v>16.28</v>
      </c>
      <c r="F11" s="254">
        <v>19.54</v>
      </c>
      <c r="G11" s="254">
        <v>11.28</v>
      </c>
      <c r="H11" s="254">
        <v>13.54</v>
      </c>
      <c r="I11" s="254">
        <v>6.43</v>
      </c>
      <c r="J11" s="254">
        <v>7.71</v>
      </c>
      <c r="K11" s="254">
        <v>192.57</v>
      </c>
      <c r="L11" s="254">
        <v>231.08</v>
      </c>
      <c r="M11" s="131"/>
    </row>
    <row r="12" spans="1:16" ht="27.75" customHeight="1">
      <c r="A12" s="262" t="s">
        <v>316</v>
      </c>
      <c r="B12" s="253">
        <v>200</v>
      </c>
      <c r="C12" s="253">
        <v>200</v>
      </c>
      <c r="D12" s="254">
        <v>5</v>
      </c>
      <c r="E12" s="254">
        <v>0.16</v>
      </c>
      <c r="F12" s="254">
        <v>0.16</v>
      </c>
      <c r="G12" s="254">
        <v>0</v>
      </c>
      <c r="H12" s="254">
        <v>0</v>
      </c>
      <c r="I12" s="254">
        <v>12.24</v>
      </c>
      <c r="J12" s="254">
        <v>12.24</v>
      </c>
      <c r="K12" s="254"/>
      <c r="L12" s="254"/>
      <c r="M12" s="146"/>
      <c r="N12" s="147"/>
      <c r="O12" s="148"/>
      <c r="P12" s="149"/>
    </row>
    <row r="13" spans="1:16" ht="33" customHeight="1">
      <c r="A13" s="262" t="s">
        <v>290</v>
      </c>
      <c r="B13" s="263">
        <v>80</v>
      </c>
      <c r="C13" s="263">
        <v>80</v>
      </c>
      <c r="D13" s="264">
        <v>2</v>
      </c>
      <c r="E13" s="264">
        <v>6.5</v>
      </c>
      <c r="F13" s="264">
        <v>6.5</v>
      </c>
      <c r="G13" s="264">
        <v>0.8</v>
      </c>
      <c r="H13" s="264">
        <v>0.8</v>
      </c>
      <c r="I13" s="264">
        <v>33.799999999999997</v>
      </c>
      <c r="J13" s="264">
        <v>33.799999999999997</v>
      </c>
      <c r="K13" s="264">
        <v>177.6</v>
      </c>
      <c r="L13" s="264">
        <v>177.6</v>
      </c>
      <c r="M13" s="131"/>
    </row>
    <row r="14" spans="1:16" ht="36.75" customHeight="1">
      <c r="A14" s="262" t="s">
        <v>291</v>
      </c>
      <c r="B14" s="253">
        <v>30</v>
      </c>
      <c r="C14" s="253">
        <v>30</v>
      </c>
      <c r="D14" s="254">
        <v>2</v>
      </c>
      <c r="E14" s="254">
        <v>2.4</v>
      </c>
      <c r="F14" s="254">
        <v>2.4</v>
      </c>
      <c r="G14" s="254">
        <v>0.3</v>
      </c>
      <c r="H14" s="254">
        <v>0.3</v>
      </c>
      <c r="I14" s="254">
        <v>14.6</v>
      </c>
      <c r="J14" s="254">
        <v>14.6</v>
      </c>
      <c r="K14" s="254">
        <v>72.599999999999994</v>
      </c>
      <c r="L14" s="254">
        <v>72.599999999999994</v>
      </c>
      <c r="M14" s="130" t="s">
        <v>35</v>
      </c>
    </row>
    <row r="15" spans="1:16" ht="19.5" customHeight="1">
      <c r="A15" s="150" t="s">
        <v>27</v>
      </c>
      <c r="B15" s="285"/>
      <c r="C15" s="285"/>
      <c r="D15" s="283">
        <f t="shared" ref="D15:L15" si="0">SUM(D8:D14)</f>
        <v>84</v>
      </c>
      <c r="E15" s="283">
        <f t="shared" si="0"/>
        <v>33.82</v>
      </c>
      <c r="F15" s="283">
        <f t="shared" si="0"/>
        <v>38.880000000000003</v>
      </c>
      <c r="G15" s="283">
        <f t="shared" si="0"/>
        <v>24.4</v>
      </c>
      <c r="H15" s="283">
        <f t="shared" si="0"/>
        <v>29.04</v>
      </c>
      <c r="I15" s="283">
        <f t="shared" si="0"/>
        <v>119.52</v>
      </c>
      <c r="J15" s="283">
        <f t="shared" si="0"/>
        <v>130.85</v>
      </c>
      <c r="K15" s="283">
        <f t="shared" si="0"/>
        <v>809.67000000000007</v>
      </c>
      <c r="L15" s="283">
        <f t="shared" si="0"/>
        <v>917.62000000000012</v>
      </c>
    </row>
    <row r="20" spans="1:13">
      <c r="A20" s="222" t="s">
        <v>309</v>
      </c>
      <c r="D20" s="281"/>
      <c r="H20" s="139" t="s">
        <v>310</v>
      </c>
      <c r="M20" s="131"/>
    </row>
  </sheetData>
  <mergeCells count="16">
    <mergeCell ref="A4:L4"/>
    <mergeCell ref="H1:J1"/>
    <mergeCell ref="H2:J2"/>
    <mergeCell ref="B3:J3"/>
    <mergeCell ref="A5:A7"/>
    <mergeCell ref="B5:B6"/>
    <mergeCell ref="C5:C6"/>
    <mergeCell ref="D5:D7"/>
    <mergeCell ref="E5:E6"/>
    <mergeCell ref="F5:F6"/>
    <mergeCell ref="G5:G6"/>
    <mergeCell ref="H5:H6"/>
    <mergeCell ref="I5:I6"/>
    <mergeCell ref="J5:J6"/>
    <mergeCell ref="K5:K6"/>
    <mergeCell ref="L5:L6"/>
  </mergeCells>
  <pageMargins left="0.31496062992125984" right="0.31496062992125984" top="0" bottom="0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SheetLayoutView="100" workbookViewId="0">
      <selection activeCell="A8" sqref="A8:XFD14"/>
    </sheetView>
  </sheetViews>
  <sheetFormatPr defaultRowHeight="16.5"/>
  <cols>
    <col min="1" max="1" width="31.28515625" style="131" customWidth="1"/>
    <col min="2" max="3" width="10" style="130" customWidth="1"/>
    <col min="4" max="4" width="9.140625" style="130"/>
    <col min="5" max="5" width="9.28515625" style="130" customWidth="1"/>
    <col min="6" max="6" width="11" style="130" customWidth="1"/>
    <col min="7" max="7" width="10.5703125" style="130" customWidth="1"/>
    <col min="8" max="8" width="9.85546875" style="130" customWidth="1"/>
    <col min="9" max="9" width="10.28515625" style="130" customWidth="1"/>
    <col min="10" max="10" width="11.140625" style="130" customWidth="1"/>
    <col min="11" max="11" width="8.85546875" style="130" customWidth="1"/>
    <col min="12" max="12" width="9.140625" style="130"/>
    <col min="13" max="13" width="0" style="130" hidden="1" customWidth="1"/>
    <col min="14" max="16384" width="9.140625" style="131"/>
  </cols>
  <sheetData>
    <row r="1" spans="1:16" ht="21" customHeight="1">
      <c r="A1" s="287" t="s">
        <v>307</v>
      </c>
      <c r="B1"/>
      <c r="C1"/>
      <c r="D1"/>
      <c r="E1" s="288"/>
      <c r="F1" s="288"/>
      <c r="G1" s="288"/>
      <c r="H1" s="358" t="s">
        <v>298</v>
      </c>
      <c r="I1" s="358"/>
      <c r="J1" s="358"/>
      <c r="K1" s="288"/>
      <c r="L1" s="288"/>
      <c r="M1" s="131"/>
    </row>
    <row r="2" spans="1:16" ht="21" customHeight="1">
      <c r="A2"/>
      <c r="B2"/>
      <c r="C2"/>
      <c r="D2"/>
      <c r="E2"/>
      <c r="F2"/>
      <c r="G2"/>
      <c r="H2" s="358" t="s">
        <v>299</v>
      </c>
      <c r="I2" s="358"/>
      <c r="J2" s="358"/>
      <c r="K2"/>
      <c r="L2" s="131"/>
      <c r="M2" s="131"/>
    </row>
    <row r="3" spans="1:16" ht="75.75" customHeight="1">
      <c r="A3" s="289"/>
      <c r="B3" s="361" t="s">
        <v>311</v>
      </c>
      <c r="C3" s="361"/>
      <c r="D3" s="361"/>
      <c r="E3" s="361"/>
      <c r="F3" s="361"/>
      <c r="G3" s="361"/>
      <c r="H3" s="361"/>
      <c r="I3" s="361"/>
      <c r="J3" s="361"/>
      <c r="K3" s="289"/>
      <c r="L3" s="131"/>
      <c r="M3" s="131"/>
    </row>
    <row r="4" spans="1:16" ht="23.25" customHeight="1">
      <c r="A4" s="366" t="s">
        <v>19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</row>
    <row r="5" spans="1:16" s="130" customFormat="1">
      <c r="A5" s="298" t="s">
        <v>1</v>
      </c>
      <c r="B5" s="328" t="s">
        <v>2</v>
      </c>
      <c r="C5" s="328" t="s">
        <v>2</v>
      </c>
      <c r="D5" s="297" t="s">
        <v>3</v>
      </c>
      <c r="E5" s="329" t="s">
        <v>4</v>
      </c>
      <c r="F5" s="329" t="s">
        <v>4</v>
      </c>
      <c r="G5" s="329" t="s">
        <v>5</v>
      </c>
      <c r="H5" s="329" t="s">
        <v>5</v>
      </c>
      <c r="I5" s="330" t="s">
        <v>6</v>
      </c>
      <c r="J5" s="330" t="s">
        <v>6</v>
      </c>
      <c r="K5" s="329" t="s">
        <v>7</v>
      </c>
      <c r="L5" s="329" t="s">
        <v>7</v>
      </c>
    </row>
    <row r="6" spans="1:16" s="130" customFormat="1" ht="4.5" customHeight="1">
      <c r="A6" s="298"/>
      <c r="B6" s="328"/>
      <c r="C6" s="328"/>
      <c r="D6" s="297"/>
      <c r="E6" s="329"/>
      <c r="F6" s="329"/>
      <c r="G6" s="329"/>
      <c r="H6" s="329"/>
      <c r="I6" s="330"/>
      <c r="J6" s="330"/>
      <c r="K6" s="329"/>
      <c r="L6" s="329"/>
    </row>
    <row r="7" spans="1:16" s="130" customFormat="1">
      <c r="A7" s="298"/>
      <c r="B7" s="294" t="s">
        <v>320</v>
      </c>
      <c r="C7" s="294" t="s">
        <v>321</v>
      </c>
      <c r="D7" s="297"/>
      <c r="E7" s="294" t="s">
        <v>320</v>
      </c>
      <c r="F7" s="294" t="s">
        <v>321</v>
      </c>
      <c r="G7" s="294" t="s">
        <v>320</v>
      </c>
      <c r="H7" s="294" t="s">
        <v>321</v>
      </c>
      <c r="I7" s="294" t="s">
        <v>320</v>
      </c>
      <c r="J7" s="294" t="s">
        <v>321</v>
      </c>
      <c r="K7" s="294" t="s">
        <v>320</v>
      </c>
      <c r="L7" s="294" t="s">
        <v>321</v>
      </c>
    </row>
    <row r="8" spans="1:16" ht="26.25" customHeight="1">
      <c r="A8" s="260" t="s">
        <v>318</v>
      </c>
      <c r="B8" s="253">
        <v>60</v>
      </c>
      <c r="C8" s="253">
        <v>100</v>
      </c>
      <c r="D8" s="254">
        <v>10</v>
      </c>
      <c r="E8" s="254">
        <v>1.4</v>
      </c>
      <c r="F8" s="254">
        <v>2.1</v>
      </c>
      <c r="G8" s="254">
        <v>8.1</v>
      </c>
      <c r="H8" s="254">
        <v>9.5</v>
      </c>
      <c r="I8" s="254">
        <v>6.2</v>
      </c>
      <c r="J8" s="254">
        <v>7.5</v>
      </c>
      <c r="K8" s="254">
        <v>101.7</v>
      </c>
      <c r="L8" s="254">
        <v>102.3</v>
      </c>
      <c r="M8" s="131"/>
    </row>
    <row r="9" spans="1:16" ht="28.5" customHeight="1">
      <c r="A9" s="269" t="s">
        <v>296</v>
      </c>
      <c r="B9" s="253">
        <v>250</v>
      </c>
      <c r="C9" s="253">
        <v>300</v>
      </c>
      <c r="D9" s="254">
        <v>15</v>
      </c>
      <c r="E9" s="254">
        <v>1.5</v>
      </c>
      <c r="F9" s="254">
        <v>1.8</v>
      </c>
      <c r="G9" s="254">
        <v>1.9</v>
      </c>
      <c r="H9" s="254">
        <v>2.4</v>
      </c>
      <c r="I9" s="254">
        <v>13.2</v>
      </c>
      <c r="J9" s="254">
        <v>16</v>
      </c>
      <c r="K9" s="254">
        <v>76.7</v>
      </c>
      <c r="L9" s="254">
        <v>92.9</v>
      </c>
      <c r="M9" s="130" t="s">
        <v>35</v>
      </c>
    </row>
    <row r="10" spans="1:16" ht="21" customHeight="1">
      <c r="A10" s="255" t="s">
        <v>295</v>
      </c>
      <c r="B10" s="253">
        <v>120</v>
      </c>
      <c r="C10" s="253">
        <v>120</v>
      </c>
      <c r="D10" s="254">
        <v>35</v>
      </c>
      <c r="E10" s="267">
        <v>10.97</v>
      </c>
      <c r="F10" s="267">
        <v>10.97</v>
      </c>
      <c r="G10" s="267">
        <v>9.65</v>
      </c>
      <c r="H10" s="267">
        <v>9.65</v>
      </c>
      <c r="I10" s="267">
        <v>9.8800000000000008</v>
      </c>
      <c r="J10" s="267">
        <v>9.8800000000000008</v>
      </c>
      <c r="K10" s="267">
        <v>170</v>
      </c>
      <c r="L10" s="267">
        <v>170</v>
      </c>
      <c r="M10" s="130" t="s">
        <v>40</v>
      </c>
    </row>
    <row r="11" spans="1:16" ht="25.5" customHeight="1">
      <c r="A11" s="261" t="s">
        <v>279</v>
      </c>
      <c r="B11" s="253">
        <v>180</v>
      </c>
      <c r="C11" s="253">
        <v>200</v>
      </c>
      <c r="D11" s="254">
        <v>15</v>
      </c>
      <c r="E11" s="254">
        <v>5</v>
      </c>
      <c r="F11" s="254">
        <v>6.7</v>
      </c>
      <c r="G11" s="254">
        <v>5.3</v>
      </c>
      <c r="H11" s="254">
        <v>7.1</v>
      </c>
      <c r="I11" s="254">
        <v>35</v>
      </c>
      <c r="J11" s="254">
        <v>46.6</v>
      </c>
      <c r="K11" s="254">
        <v>208</v>
      </c>
      <c r="L11" s="254">
        <v>277.3</v>
      </c>
      <c r="M11" s="131"/>
    </row>
    <row r="12" spans="1:16" ht="21" customHeight="1">
      <c r="A12" s="262" t="s">
        <v>288</v>
      </c>
      <c r="B12" s="253">
        <v>200</v>
      </c>
      <c r="C12" s="253">
        <v>200</v>
      </c>
      <c r="D12" s="254">
        <v>5</v>
      </c>
      <c r="E12" s="254">
        <v>7.0000000000000007E-2</v>
      </c>
      <c r="F12" s="254">
        <v>7.0000000000000007E-2</v>
      </c>
      <c r="G12" s="254">
        <v>0.02</v>
      </c>
      <c r="H12" s="254">
        <v>0.02</v>
      </c>
      <c r="I12" s="254">
        <v>15</v>
      </c>
      <c r="J12" s="254">
        <v>15</v>
      </c>
      <c r="K12" s="254">
        <v>60</v>
      </c>
      <c r="L12" s="254">
        <v>60</v>
      </c>
      <c r="M12" s="146"/>
      <c r="N12" s="147"/>
      <c r="O12" s="148"/>
      <c r="P12" s="149"/>
    </row>
    <row r="13" spans="1:16" ht="33" customHeight="1">
      <c r="A13" s="262" t="s">
        <v>290</v>
      </c>
      <c r="B13" s="263">
        <v>80</v>
      </c>
      <c r="C13" s="263">
        <v>80</v>
      </c>
      <c r="D13" s="264">
        <v>2</v>
      </c>
      <c r="E13" s="264">
        <v>6.5</v>
      </c>
      <c r="F13" s="264">
        <v>6.5</v>
      </c>
      <c r="G13" s="264">
        <v>0.8</v>
      </c>
      <c r="H13" s="264">
        <v>0.8</v>
      </c>
      <c r="I13" s="264">
        <v>33.799999999999997</v>
      </c>
      <c r="J13" s="264">
        <v>33.799999999999997</v>
      </c>
      <c r="K13" s="264">
        <v>177.6</v>
      </c>
      <c r="L13" s="264">
        <v>177.6</v>
      </c>
      <c r="M13" s="131"/>
    </row>
    <row r="14" spans="1:16" ht="33" customHeight="1">
      <c r="A14" s="262" t="s">
        <v>291</v>
      </c>
      <c r="B14" s="253">
        <v>30</v>
      </c>
      <c r="C14" s="253">
        <v>30</v>
      </c>
      <c r="D14" s="254">
        <v>2</v>
      </c>
      <c r="E14" s="254">
        <v>2.4</v>
      </c>
      <c r="F14" s="254">
        <v>2.4</v>
      </c>
      <c r="G14" s="254">
        <v>0.3</v>
      </c>
      <c r="H14" s="254">
        <v>0.3</v>
      </c>
      <c r="I14" s="254">
        <v>14.6</v>
      </c>
      <c r="J14" s="254">
        <v>14.6</v>
      </c>
      <c r="K14" s="254">
        <v>72.599999999999994</v>
      </c>
      <c r="L14" s="254">
        <v>72.599999999999994</v>
      </c>
      <c r="M14" s="130" t="s">
        <v>35</v>
      </c>
    </row>
    <row r="15" spans="1:16" ht="24" customHeight="1">
      <c r="A15" s="270" t="s">
        <v>27</v>
      </c>
      <c r="B15" s="274"/>
      <c r="C15" s="274"/>
      <c r="D15" s="273">
        <v>84</v>
      </c>
      <c r="E15" s="273">
        <f>E8+E9+E10+E11+E12+E13+E14</f>
        <v>27.84</v>
      </c>
      <c r="F15" s="273">
        <f>SUM(F8:F14)</f>
        <v>30.54</v>
      </c>
      <c r="G15" s="273">
        <f>G8+G9+G10+G11+G12+G13+G14</f>
        <v>26.07</v>
      </c>
      <c r="H15" s="273">
        <f>SUM(H8:H14)</f>
        <v>29.77</v>
      </c>
      <c r="I15" s="273">
        <f>I8+I9+I10+I11+I12+I13+I14</f>
        <v>127.67999999999999</v>
      </c>
      <c r="J15" s="273">
        <f>SUM(J8:J14)</f>
        <v>143.38</v>
      </c>
      <c r="K15" s="273">
        <f>SUM(K8:K14)</f>
        <v>866.6</v>
      </c>
      <c r="L15" s="273">
        <f>SUM(L8:L14)</f>
        <v>952.7</v>
      </c>
    </row>
    <row r="16" spans="1:16">
      <c r="A16" s="126"/>
      <c r="B16" s="235"/>
      <c r="D16" s="127"/>
      <c r="E16" s="127"/>
      <c r="G16" s="127"/>
      <c r="I16" s="127"/>
      <c r="K16" s="127"/>
    </row>
    <row r="21" spans="1:13">
      <c r="A21" s="222" t="s">
        <v>309</v>
      </c>
      <c r="B21" s="139"/>
      <c r="C21" s="139"/>
      <c r="D21" s="281"/>
      <c r="E21" s="139"/>
      <c r="F21" s="139"/>
      <c r="G21" s="139"/>
      <c r="H21" s="139" t="s">
        <v>310</v>
      </c>
      <c r="I21" s="139"/>
      <c r="J21" s="139"/>
      <c r="K21" s="139"/>
      <c r="L21" s="139"/>
      <c r="M21" s="131"/>
    </row>
  </sheetData>
  <mergeCells count="16">
    <mergeCell ref="A4:L4"/>
    <mergeCell ref="H1:J1"/>
    <mergeCell ref="H2:J2"/>
    <mergeCell ref="B3:J3"/>
    <mergeCell ref="A5:A7"/>
    <mergeCell ref="B5:B6"/>
    <mergeCell ref="C5:C6"/>
    <mergeCell ref="D5:D7"/>
    <mergeCell ref="E5:E6"/>
    <mergeCell ref="F5:F6"/>
    <mergeCell ref="G5:G6"/>
    <mergeCell ref="H5:H6"/>
    <mergeCell ref="I5:I6"/>
    <mergeCell ref="J5:J6"/>
    <mergeCell ref="K5:K6"/>
    <mergeCell ref="L5:L6"/>
  </mergeCells>
  <pageMargins left="0.31496062992125984" right="0.31496062992125984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topLeftCell="A37" zoomScaleSheetLayoutView="100" workbookViewId="0">
      <selection activeCell="A37" sqref="A1:XFD1048576"/>
    </sheetView>
  </sheetViews>
  <sheetFormatPr defaultRowHeight="16.5"/>
  <cols>
    <col min="1" max="1" width="31.28515625" style="229" customWidth="1"/>
    <col min="2" max="2" width="10" style="130" customWidth="1"/>
    <col min="3" max="3" width="9.140625" style="130"/>
    <col min="4" max="4" width="11" style="130" customWidth="1"/>
    <col min="5" max="5" width="10.5703125" style="130" customWidth="1"/>
    <col min="6" max="6" width="11.140625" style="130" customWidth="1"/>
    <col min="7" max="7" width="9.140625" style="130"/>
    <col min="8" max="8" width="36.28515625" style="130" customWidth="1"/>
    <col min="9" max="9" width="15.28515625" style="131" customWidth="1"/>
    <col min="10" max="16384" width="9.140625" style="131"/>
  </cols>
  <sheetData>
    <row r="1" spans="1:9">
      <c r="A1" s="224"/>
      <c r="B1" s="235"/>
      <c r="C1" s="127"/>
      <c r="D1" s="127"/>
      <c r="E1" s="127"/>
      <c r="F1" s="127"/>
      <c r="G1" s="127"/>
      <c r="H1" s="127"/>
      <c r="I1" s="129"/>
    </row>
    <row r="2" spans="1:9" ht="21" customHeight="1">
      <c r="A2" s="295" t="s">
        <v>46</v>
      </c>
      <c r="B2" s="295"/>
      <c r="C2" s="295"/>
      <c r="D2" s="295"/>
      <c r="E2" s="295"/>
      <c r="F2" s="295"/>
      <c r="G2" s="295"/>
      <c r="H2" s="295"/>
      <c r="I2" s="295"/>
    </row>
    <row r="3" spans="1:9" ht="25.5" customHeight="1">
      <c r="A3" s="224"/>
      <c r="B3" s="236"/>
      <c r="C3" s="327" t="s">
        <v>0</v>
      </c>
      <c r="D3" s="327"/>
      <c r="E3" s="327"/>
      <c r="F3" s="327"/>
      <c r="G3" s="327"/>
      <c r="H3" s="127"/>
      <c r="I3" s="129"/>
    </row>
    <row r="4" spans="1:9" s="130" customFormat="1">
      <c r="A4" s="298" t="s">
        <v>1</v>
      </c>
      <c r="B4" s="328" t="s">
        <v>2</v>
      </c>
      <c r="C4" s="297" t="s">
        <v>3</v>
      </c>
      <c r="D4" s="329" t="s">
        <v>4</v>
      </c>
      <c r="E4" s="329" t="s">
        <v>5</v>
      </c>
      <c r="F4" s="330" t="s">
        <v>6</v>
      </c>
      <c r="G4" s="329" t="s">
        <v>7</v>
      </c>
      <c r="H4" s="299" t="s">
        <v>8</v>
      </c>
      <c r="I4" s="299" t="s">
        <v>9</v>
      </c>
    </row>
    <row r="5" spans="1:9" s="130" customFormat="1" ht="4.5" customHeight="1">
      <c r="A5" s="298"/>
      <c r="B5" s="328"/>
      <c r="C5" s="297"/>
      <c r="D5" s="329"/>
      <c r="E5" s="329"/>
      <c r="F5" s="330"/>
      <c r="G5" s="329"/>
      <c r="H5" s="299"/>
      <c r="I5" s="299"/>
    </row>
    <row r="6" spans="1:9" s="130" customFormat="1" ht="17.25" thickBot="1">
      <c r="A6" s="298"/>
      <c r="B6" s="200" t="s">
        <v>10</v>
      </c>
      <c r="C6" s="297"/>
      <c r="D6" s="202" t="s">
        <v>10</v>
      </c>
      <c r="E6" s="202" t="s">
        <v>10</v>
      </c>
      <c r="F6" s="203" t="s">
        <v>10</v>
      </c>
      <c r="G6" s="202" t="s">
        <v>11</v>
      </c>
      <c r="H6" s="299"/>
      <c r="I6" s="299"/>
    </row>
    <row r="7" spans="1:9" s="136" customFormat="1" ht="30.75" customHeight="1" thickBot="1">
      <c r="A7" s="154" t="s">
        <v>48</v>
      </c>
      <c r="B7" s="94">
        <v>200</v>
      </c>
      <c r="C7" s="132">
        <v>34.450000000000003</v>
      </c>
      <c r="D7" s="56">
        <v>19</v>
      </c>
      <c r="E7" s="56">
        <v>32</v>
      </c>
      <c r="F7" s="56">
        <v>40</v>
      </c>
      <c r="G7" s="56">
        <v>520</v>
      </c>
      <c r="H7" s="124" t="s">
        <v>266</v>
      </c>
      <c r="I7" s="134"/>
    </row>
    <row r="8" spans="1:9" s="139" customFormat="1" ht="31.5" customHeight="1">
      <c r="A8" s="138" t="s">
        <v>32</v>
      </c>
      <c r="B8" s="134">
        <v>20</v>
      </c>
      <c r="C8" s="132">
        <v>11.77</v>
      </c>
      <c r="D8" s="132">
        <v>5.12</v>
      </c>
      <c r="E8" s="132">
        <v>5.22</v>
      </c>
      <c r="F8" s="132">
        <v>0</v>
      </c>
      <c r="G8" s="132">
        <v>68.599999999999994</v>
      </c>
      <c r="H8" s="134" t="s">
        <v>12</v>
      </c>
      <c r="I8" s="134" t="s">
        <v>13</v>
      </c>
    </row>
    <row r="9" spans="1:9" ht="22.5" customHeight="1">
      <c r="A9" s="138" t="s">
        <v>14</v>
      </c>
      <c r="B9" s="141">
        <v>10</v>
      </c>
      <c r="C9" s="132">
        <v>5.34</v>
      </c>
      <c r="D9" s="132">
        <v>0.1</v>
      </c>
      <c r="E9" s="132">
        <v>7.3</v>
      </c>
      <c r="F9" s="132">
        <v>0.1</v>
      </c>
      <c r="G9" s="132">
        <v>66.099999999999994</v>
      </c>
      <c r="H9" s="144" t="s">
        <v>12</v>
      </c>
      <c r="I9" s="134" t="s">
        <v>15</v>
      </c>
    </row>
    <row r="10" spans="1:9" ht="24" customHeight="1" thickBot="1">
      <c r="A10" s="138" t="s">
        <v>16</v>
      </c>
      <c r="B10" s="134">
        <v>60</v>
      </c>
      <c r="C10" s="132">
        <v>4.7</v>
      </c>
      <c r="D10" s="132">
        <v>2.8</v>
      </c>
      <c r="E10" s="132">
        <v>0.8</v>
      </c>
      <c r="F10" s="132">
        <v>20</v>
      </c>
      <c r="G10" s="132">
        <v>105.6</v>
      </c>
      <c r="H10" s="144" t="s">
        <v>17</v>
      </c>
      <c r="I10" s="134">
        <v>125</v>
      </c>
    </row>
    <row r="11" spans="1:9" ht="29.25" customHeight="1" thickBot="1">
      <c r="A11" s="154" t="s">
        <v>49</v>
      </c>
      <c r="B11" s="134">
        <v>200</v>
      </c>
      <c r="C11" s="132">
        <v>16.760000000000002</v>
      </c>
      <c r="D11" s="132">
        <v>4.5999999999999996</v>
      </c>
      <c r="E11" s="132">
        <v>4.4000000000000004</v>
      </c>
      <c r="F11" s="132">
        <v>12.5</v>
      </c>
      <c r="G11" s="132">
        <v>107.2</v>
      </c>
      <c r="H11" s="134" t="s">
        <v>12</v>
      </c>
      <c r="I11" s="134" t="s">
        <v>50</v>
      </c>
    </row>
    <row r="12" spans="1:9" ht="18" customHeight="1">
      <c r="A12" s="225" t="s">
        <v>18</v>
      </c>
      <c r="B12" s="151"/>
      <c r="C12" s="151">
        <f>SUM(C7:C11)</f>
        <v>73.02000000000001</v>
      </c>
      <c r="D12" s="151">
        <f>SUM(D7:D11)</f>
        <v>31.620000000000005</v>
      </c>
      <c r="E12" s="151">
        <f>SUM(E7:E11)</f>
        <v>49.719999999999992</v>
      </c>
      <c r="F12" s="151">
        <f>SUM(F7:F11)</f>
        <v>72.599999999999994</v>
      </c>
      <c r="G12" s="151">
        <f>SUM(G7:G11)</f>
        <v>867.50000000000011</v>
      </c>
      <c r="H12" s="202"/>
      <c r="I12" s="152"/>
    </row>
    <row r="13" spans="1:9" ht="21" customHeight="1" thickBot="1">
      <c r="A13" s="331" t="s">
        <v>19</v>
      </c>
      <c r="B13" s="331"/>
      <c r="C13" s="331"/>
      <c r="D13" s="331"/>
      <c r="E13" s="331"/>
      <c r="F13" s="331"/>
      <c r="G13" s="331"/>
      <c r="H13" s="331"/>
      <c r="I13" s="331"/>
    </row>
    <row r="14" spans="1:9" s="153" customFormat="1" ht="46.5" customHeight="1" thickBot="1">
      <c r="A14" s="154" t="s">
        <v>51</v>
      </c>
      <c r="B14" s="160">
        <v>60</v>
      </c>
      <c r="C14" s="176">
        <v>5</v>
      </c>
      <c r="D14" s="176">
        <v>0.6</v>
      </c>
      <c r="E14" s="176">
        <v>3.1</v>
      </c>
      <c r="F14" s="176">
        <v>1.8</v>
      </c>
      <c r="G14" s="176">
        <v>37.6</v>
      </c>
      <c r="H14" s="160" t="s">
        <v>12</v>
      </c>
      <c r="I14" s="160" t="s">
        <v>22</v>
      </c>
    </row>
    <row r="15" spans="1:9" ht="33" customHeight="1">
      <c r="A15" s="173" t="s">
        <v>20</v>
      </c>
      <c r="B15" s="134">
        <v>250</v>
      </c>
      <c r="C15" s="132">
        <v>15</v>
      </c>
      <c r="D15" s="132">
        <v>4.37</v>
      </c>
      <c r="E15" s="132">
        <v>7.93</v>
      </c>
      <c r="F15" s="132">
        <v>6.6</v>
      </c>
      <c r="G15" s="171">
        <v>114.3</v>
      </c>
      <c r="H15" s="215" t="s">
        <v>21</v>
      </c>
      <c r="I15" s="134">
        <v>187</v>
      </c>
    </row>
    <row r="16" spans="1:9" ht="23.25" customHeight="1">
      <c r="A16" s="138" t="s">
        <v>53</v>
      </c>
      <c r="B16" s="134">
        <v>150</v>
      </c>
      <c r="C16" s="132">
        <v>10</v>
      </c>
      <c r="D16" s="132">
        <v>5.3</v>
      </c>
      <c r="E16" s="132">
        <v>5.5</v>
      </c>
      <c r="F16" s="132">
        <v>32.700000000000003</v>
      </c>
      <c r="G16" s="132">
        <v>202</v>
      </c>
      <c r="H16" s="134" t="s">
        <v>12</v>
      </c>
      <c r="I16" s="134" t="s">
        <v>54</v>
      </c>
    </row>
    <row r="17" spans="1:9" ht="22.5" customHeight="1">
      <c r="A17" s="138" t="s">
        <v>58</v>
      </c>
      <c r="B17" s="144">
        <v>100</v>
      </c>
      <c r="C17" s="144">
        <v>35</v>
      </c>
      <c r="D17" s="145">
        <v>14.3</v>
      </c>
      <c r="E17" s="145">
        <v>14.52</v>
      </c>
      <c r="F17" s="145">
        <v>8.0299999999999994</v>
      </c>
      <c r="G17" s="145">
        <v>220</v>
      </c>
      <c r="H17" s="144" t="s">
        <v>12</v>
      </c>
      <c r="I17" s="134" t="s">
        <v>57</v>
      </c>
    </row>
    <row r="18" spans="1:9" ht="25.5" customHeight="1">
      <c r="A18" s="138" t="s">
        <v>23</v>
      </c>
      <c r="B18" s="155">
        <v>200</v>
      </c>
      <c r="C18" s="156">
        <v>5</v>
      </c>
      <c r="D18" s="156">
        <v>0.6</v>
      </c>
      <c r="E18" s="156">
        <v>0</v>
      </c>
      <c r="F18" s="156">
        <v>22.8</v>
      </c>
      <c r="G18" s="156">
        <v>93.2</v>
      </c>
      <c r="H18" s="144" t="s">
        <v>12</v>
      </c>
      <c r="I18" s="157" t="s">
        <v>24</v>
      </c>
    </row>
    <row r="19" spans="1:9" ht="33">
      <c r="A19" s="173" t="s">
        <v>25</v>
      </c>
      <c r="B19" s="158">
        <v>80</v>
      </c>
      <c r="C19" s="159">
        <v>1.5</v>
      </c>
      <c r="D19" s="159">
        <v>6.5</v>
      </c>
      <c r="E19" s="159">
        <v>0.8</v>
      </c>
      <c r="F19" s="159">
        <v>33.799999999999997</v>
      </c>
      <c r="G19" s="159">
        <v>177.6</v>
      </c>
      <c r="H19" s="177" t="s">
        <v>26</v>
      </c>
      <c r="I19" s="160">
        <v>13003</v>
      </c>
    </row>
    <row r="20" spans="1:9" ht="30.75" customHeight="1">
      <c r="A20" s="173" t="s">
        <v>41</v>
      </c>
      <c r="B20" s="144">
        <v>30</v>
      </c>
      <c r="C20" s="145">
        <v>1.5</v>
      </c>
      <c r="D20" s="145">
        <v>2.4</v>
      </c>
      <c r="E20" s="145">
        <v>0.3</v>
      </c>
      <c r="F20" s="145">
        <v>14.6</v>
      </c>
      <c r="G20" s="145">
        <v>72.599999999999994</v>
      </c>
      <c r="H20" s="175" t="s">
        <v>26</v>
      </c>
      <c r="I20" s="160">
        <v>13002</v>
      </c>
    </row>
    <row r="21" spans="1:9" ht="19.5" customHeight="1">
      <c r="A21" s="226" t="s">
        <v>27</v>
      </c>
      <c r="B21" s="163"/>
      <c r="C21" s="179">
        <f>SUM(C14:C20)</f>
        <v>73</v>
      </c>
      <c r="D21" s="164">
        <f>SUM(D14:D20)</f>
        <v>34.07</v>
      </c>
      <c r="E21" s="164">
        <f>SUM(E14:E20)</f>
        <v>32.15</v>
      </c>
      <c r="F21" s="164">
        <f>SUM(F14:F20)</f>
        <v>120.33</v>
      </c>
      <c r="G21" s="164">
        <f>SUM(G14:G20)</f>
        <v>917.30000000000007</v>
      </c>
      <c r="H21" s="197"/>
      <c r="I21" s="165"/>
    </row>
    <row r="22" spans="1:9">
      <c r="A22" s="227" t="s">
        <v>42</v>
      </c>
      <c r="B22" s="169"/>
      <c r="C22" s="174">
        <f>C12+C21</f>
        <v>146.02000000000001</v>
      </c>
      <c r="D22" s="168">
        <f>D12+D21</f>
        <v>65.69</v>
      </c>
      <c r="E22" s="168">
        <f>E12+E21</f>
        <v>81.86999999999999</v>
      </c>
      <c r="F22" s="168">
        <f>F12+F21</f>
        <v>192.93</v>
      </c>
      <c r="G22" s="168">
        <f>G12+G21</f>
        <v>1784.8000000000002</v>
      </c>
      <c r="H22" s="169"/>
      <c r="I22" s="167"/>
    </row>
    <row r="23" spans="1:9">
      <c r="A23" s="224"/>
      <c r="B23" s="235"/>
      <c r="C23" s="127"/>
      <c r="D23" s="127"/>
      <c r="E23" s="127"/>
      <c r="F23" s="127"/>
      <c r="G23" s="127"/>
      <c r="H23" s="127"/>
      <c r="I23" s="129"/>
    </row>
    <row r="24" spans="1:9">
      <c r="A24" s="332" t="s">
        <v>47</v>
      </c>
      <c r="B24" s="332"/>
      <c r="C24" s="332"/>
      <c r="D24" s="332"/>
      <c r="E24" s="332"/>
      <c r="F24" s="332"/>
      <c r="G24" s="332"/>
      <c r="H24" s="332"/>
      <c r="I24" s="332"/>
    </row>
    <row r="25" spans="1:9">
      <c r="A25" s="224"/>
      <c r="B25" s="236"/>
      <c r="C25" s="327" t="s">
        <v>0</v>
      </c>
      <c r="D25" s="327"/>
      <c r="E25" s="327"/>
      <c r="F25" s="327"/>
      <c r="G25" s="327"/>
      <c r="H25" s="127"/>
      <c r="I25" s="129"/>
    </row>
    <row r="26" spans="1:9">
      <c r="A26" s="298" t="s">
        <v>1</v>
      </c>
      <c r="B26" s="328" t="s">
        <v>2</v>
      </c>
      <c r="C26" s="297" t="s">
        <v>3</v>
      </c>
      <c r="D26" s="329" t="s">
        <v>4</v>
      </c>
      <c r="E26" s="329" t="s">
        <v>5</v>
      </c>
      <c r="F26" s="330" t="s">
        <v>6</v>
      </c>
      <c r="G26" s="329" t="s">
        <v>7</v>
      </c>
      <c r="H26" s="299" t="s">
        <v>8</v>
      </c>
      <c r="I26" s="299" t="s">
        <v>9</v>
      </c>
    </row>
    <row r="27" spans="1:9">
      <c r="A27" s="298"/>
      <c r="B27" s="328"/>
      <c r="C27" s="297"/>
      <c r="D27" s="329"/>
      <c r="E27" s="329"/>
      <c r="F27" s="330"/>
      <c r="G27" s="329"/>
      <c r="H27" s="299"/>
      <c r="I27" s="299"/>
    </row>
    <row r="28" spans="1:9">
      <c r="A28" s="333"/>
      <c r="B28" s="163" t="s">
        <v>10</v>
      </c>
      <c r="C28" s="334"/>
      <c r="D28" s="197" t="s">
        <v>10</v>
      </c>
      <c r="E28" s="197" t="s">
        <v>10</v>
      </c>
      <c r="F28" s="198" t="s">
        <v>10</v>
      </c>
      <c r="G28" s="202" t="s">
        <v>11</v>
      </c>
      <c r="H28" s="299"/>
      <c r="I28" s="299"/>
    </row>
    <row r="29" spans="1:9" ht="21.75" customHeight="1">
      <c r="A29" s="123" t="s">
        <v>48</v>
      </c>
      <c r="B29" s="124">
        <v>200</v>
      </c>
      <c r="C29" s="132">
        <f>C7</f>
        <v>34.450000000000003</v>
      </c>
      <c r="D29" s="56">
        <v>19</v>
      </c>
      <c r="E29" s="56">
        <v>32</v>
      </c>
      <c r="F29" s="56">
        <v>40</v>
      </c>
      <c r="G29" s="56">
        <v>520</v>
      </c>
      <c r="H29" s="124" t="s">
        <v>260</v>
      </c>
      <c r="I29" s="134"/>
    </row>
    <row r="30" spans="1:9" ht="21" customHeight="1">
      <c r="A30" s="138" t="s">
        <v>32</v>
      </c>
      <c r="B30" s="134">
        <v>20</v>
      </c>
      <c r="C30" s="132">
        <f>C8</f>
        <v>11.77</v>
      </c>
      <c r="D30" s="132">
        <v>5.12</v>
      </c>
      <c r="E30" s="132">
        <v>5.22</v>
      </c>
      <c r="F30" s="132">
        <v>0</v>
      </c>
      <c r="G30" s="132">
        <v>68.599999999999994</v>
      </c>
      <c r="H30" s="134" t="s">
        <v>12</v>
      </c>
      <c r="I30" s="134" t="s">
        <v>13</v>
      </c>
    </row>
    <row r="31" spans="1:9" ht="23.25" customHeight="1">
      <c r="A31" s="138" t="s">
        <v>14</v>
      </c>
      <c r="B31" s="141">
        <v>10</v>
      </c>
      <c r="C31" s="132">
        <f>C9</f>
        <v>5.34</v>
      </c>
      <c r="D31" s="132">
        <v>0.1</v>
      </c>
      <c r="E31" s="132">
        <v>7.3</v>
      </c>
      <c r="F31" s="132">
        <v>0.1</v>
      </c>
      <c r="G31" s="132">
        <v>66.099999999999994</v>
      </c>
      <c r="H31" s="134" t="s">
        <v>12</v>
      </c>
      <c r="I31" s="134" t="s">
        <v>15</v>
      </c>
    </row>
    <row r="32" spans="1:9" ht="24.75" customHeight="1">
      <c r="A32" s="138" t="s">
        <v>16</v>
      </c>
      <c r="B32" s="134">
        <v>40</v>
      </c>
      <c r="C32" s="132">
        <f>C10</f>
        <v>4.7</v>
      </c>
      <c r="D32" s="132">
        <v>2.8</v>
      </c>
      <c r="E32" s="132">
        <v>0.8</v>
      </c>
      <c r="F32" s="132">
        <v>20</v>
      </c>
      <c r="G32" s="132">
        <v>105.6</v>
      </c>
      <c r="H32" s="134" t="s">
        <v>17</v>
      </c>
      <c r="I32" s="134">
        <v>125</v>
      </c>
    </row>
    <row r="33" spans="1:9" ht="22.5" customHeight="1">
      <c r="A33" s="123" t="s">
        <v>49</v>
      </c>
      <c r="B33" s="134">
        <v>200</v>
      </c>
      <c r="C33" s="132">
        <f>C11</f>
        <v>16.760000000000002</v>
      </c>
      <c r="D33" s="132">
        <v>4.5999999999999996</v>
      </c>
      <c r="E33" s="132">
        <v>4.4000000000000004</v>
      </c>
      <c r="F33" s="132">
        <v>12.5</v>
      </c>
      <c r="G33" s="132">
        <v>107.2</v>
      </c>
      <c r="H33" s="134" t="s">
        <v>12</v>
      </c>
      <c r="I33" s="134" t="s">
        <v>50</v>
      </c>
    </row>
    <row r="34" spans="1:9" ht="21.75" customHeight="1">
      <c r="A34" s="228" t="s">
        <v>18</v>
      </c>
      <c r="B34" s="185"/>
      <c r="C34" s="185">
        <f>SUM(C29:C33)</f>
        <v>73.02000000000001</v>
      </c>
      <c r="D34" s="185">
        <f>SUM(D29:D33)</f>
        <v>31.620000000000005</v>
      </c>
      <c r="E34" s="185">
        <f>SUM(E29:E33)</f>
        <v>49.719999999999992</v>
      </c>
      <c r="F34" s="185">
        <f>SUM(F29:F33)</f>
        <v>72.599999999999994</v>
      </c>
      <c r="G34" s="151">
        <f>SUM(G29:G33)</f>
        <v>867.50000000000011</v>
      </c>
      <c r="H34" s="202"/>
      <c r="I34" s="152"/>
    </row>
    <row r="35" spans="1:9" ht="22.5" customHeight="1">
      <c r="A35" s="331" t="s">
        <v>19</v>
      </c>
      <c r="B35" s="331"/>
      <c r="C35" s="331"/>
      <c r="D35" s="331"/>
      <c r="E35" s="331"/>
      <c r="F35" s="331"/>
      <c r="G35" s="331"/>
      <c r="H35" s="331"/>
      <c r="I35" s="331"/>
    </row>
    <row r="36" spans="1:9" ht="49.5">
      <c r="A36" s="123" t="s">
        <v>51</v>
      </c>
      <c r="B36" s="134">
        <v>100</v>
      </c>
      <c r="C36" s="132">
        <f>C14</f>
        <v>5</v>
      </c>
      <c r="D36" s="132">
        <v>0.99</v>
      </c>
      <c r="E36" s="132">
        <v>5.15</v>
      </c>
      <c r="F36" s="132">
        <v>3</v>
      </c>
      <c r="G36" s="176">
        <v>62.42</v>
      </c>
      <c r="H36" s="160" t="s">
        <v>12</v>
      </c>
      <c r="I36" s="160" t="s">
        <v>22</v>
      </c>
    </row>
    <row r="37" spans="1:9" ht="33">
      <c r="A37" s="173" t="s">
        <v>20</v>
      </c>
      <c r="B37" s="134">
        <v>300</v>
      </c>
      <c r="C37" s="132">
        <f t="shared" ref="C37:C42" si="0">C15</f>
        <v>15</v>
      </c>
      <c r="D37" s="132">
        <v>4.37</v>
      </c>
      <c r="E37" s="132">
        <v>7.93</v>
      </c>
      <c r="F37" s="132">
        <v>6.6</v>
      </c>
      <c r="G37" s="171">
        <v>114.3</v>
      </c>
      <c r="H37" s="215" t="s">
        <v>21</v>
      </c>
      <c r="I37" s="134">
        <v>187</v>
      </c>
    </row>
    <row r="38" spans="1:9" ht="25.5" customHeight="1">
      <c r="A38" s="138" t="s">
        <v>53</v>
      </c>
      <c r="B38" s="134">
        <v>180</v>
      </c>
      <c r="C38" s="132">
        <f t="shared" si="0"/>
        <v>10</v>
      </c>
      <c r="D38" s="132">
        <v>7.1</v>
      </c>
      <c r="E38" s="132">
        <v>7.4</v>
      </c>
      <c r="F38" s="132">
        <v>43.7</v>
      </c>
      <c r="G38" s="132">
        <v>269.3</v>
      </c>
      <c r="H38" s="134" t="s">
        <v>12</v>
      </c>
      <c r="I38" s="134" t="s">
        <v>54</v>
      </c>
    </row>
    <row r="39" spans="1:9" ht="31.5" customHeight="1">
      <c r="A39" s="138" t="s">
        <v>58</v>
      </c>
      <c r="B39" s="134">
        <v>100</v>
      </c>
      <c r="C39" s="176">
        <f t="shared" si="0"/>
        <v>35</v>
      </c>
      <c r="D39" s="132">
        <v>14.3</v>
      </c>
      <c r="E39" s="132">
        <v>14.52</v>
      </c>
      <c r="F39" s="132">
        <v>8.0299999999999994</v>
      </c>
      <c r="G39" s="132">
        <v>220</v>
      </c>
      <c r="H39" s="134" t="s">
        <v>12</v>
      </c>
      <c r="I39" s="134" t="s">
        <v>57</v>
      </c>
    </row>
    <row r="40" spans="1:9" ht="25.5" customHeight="1">
      <c r="A40" s="138" t="s">
        <v>23</v>
      </c>
      <c r="B40" s="157">
        <v>200</v>
      </c>
      <c r="C40" s="176">
        <f t="shared" si="0"/>
        <v>5</v>
      </c>
      <c r="D40" s="178">
        <v>0.6</v>
      </c>
      <c r="E40" s="178">
        <v>0</v>
      </c>
      <c r="F40" s="178">
        <v>22.8</v>
      </c>
      <c r="G40" s="178">
        <v>93.2</v>
      </c>
      <c r="H40" s="134" t="s">
        <v>12</v>
      </c>
      <c r="I40" s="157" t="s">
        <v>24</v>
      </c>
    </row>
    <row r="41" spans="1:9" ht="38.25" customHeight="1">
      <c r="A41" s="173" t="s">
        <v>25</v>
      </c>
      <c r="B41" s="160">
        <v>80</v>
      </c>
      <c r="C41" s="176">
        <f t="shared" si="0"/>
        <v>1.5</v>
      </c>
      <c r="D41" s="176">
        <v>6.5</v>
      </c>
      <c r="E41" s="176">
        <v>0.8</v>
      </c>
      <c r="F41" s="176">
        <v>33.799999999999997</v>
      </c>
      <c r="G41" s="176">
        <v>177.6</v>
      </c>
      <c r="H41" s="214" t="s">
        <v>26</v>
      </c>
      <c r="I41" s="160">
        <v>13003</v>
      </c>
    </row>
    <row r="42" spans="1:9" ht="36.75" customHeight="1">
      <c r="A42" s="173" t="s">
        <v>41</v>
      </c>
      <c r="B42" s="134">
        <v>30</v>
      </c>
      <c r="C42" s="176">
        <f t="shared" si="0"/>
        <v>1.5</v>
      </c>
      <c r="D42" s="132">
        <v>2.4</v>
      </c>
      <c r="E42" s="132">
        <v>0.3</v>
      </c>
      <c r="F42" s="132">
        <v>14.6</v>
      </c>
      <c r="G42" s="132">
        <v>72.599999999999994</v>
      </c>
      <c r="H42" s="215" t="s">
        <v>26</v>
      </c>
      <c r="I42" s="160">
        <v>13002</v>
      </c>
    </row>
    <row r="43" spans="1:9" ht="21.75" customHeight="1">
      <c r="A43" s="226" t="s">
        <v>27</v>
      </c>
      <c r="B43" s="163"/>
      <c r="C43" s="164">
        <f>SUM(C36:C42)</f>
        <v>73</v>
      </c>
      <c r="D43" s="164">
        <f>SUM(D36:D42)</f>
        <v>36.26</v>
      </c>
      <c r="E43" s="164">
        <f>SUM(E36:E42)</f>
        <v>36.099999999999994</v>
      </c>
      <c r="F43" s="164">
        <f>SUM(F36:F42)</f>
        <v>132.53</v>
      </c>
      <c r="G43" s="164">
        <f>SUM(G36:G42)</f>
        <v>1009.4200000000001</v>
      </c>
      <c r="H43" s="197"/>
      <c r="I43" s="165"/>
    </row>
    <row r="44" spans="1:9" s="139" customFormat="1" ht="21.75" customHeight="1">
      <c r="A44" s="227" t="s">
        <v>42</v>
      </c>
      <c r="B44" s="56"/>
      <c r="C44" s="174">
        <f>C34+C43</f>
        <v>146.02000000000001</v>
      </c>
      <c r="D44" s="174">
        <f>D34+D43</f>
        <v>67.88</v>
      </c>
      <c r="E44" s="174">
        <f>E34+E43</f>
        <v>85.82</v>
      </c>
      <c r="F44" s="174">
        <f>F34+F43</f>
        <v>205.13</v>
      </c>
      <c r="G44" s="174">
        <f>G34+G43</f>
        <v>1876.92</v>
      </c>
      <c r="H44" s="56"/>
      <c r="I44" s="56"/>
    </row>
  </sheetData>
  <mergeCells count="24">
    <mergeCell ref="H26:H28"/>
    <mergeCell ref="I26:I28"/>
    <mergeCell ref="A35:I35"/>
    <mergeCell ref="A13:I13"/>
    <mergeCell ref="I4:I6"/>
    <mergeCell ref="A24:I24"/>
    <mergeCell ref="C25:G25"/>
    <mergeCell ref="A26:A28"/>
    <mergeCell ref="B26:B27"/>
    <mergeCell ref="C26:C28"/>
    <mergeCell ref="D26:D27"/>
    <mergeCell ref="E26:E27"/>
    <mergeCell ref="F26:F27"/>
    <mergeCell ref="G26:G27"/>
    <mergeCell ref="A2:I2"/>
    <mergeCell ref="C3:G3"/>
    <mergeCell ref="A4:A6"/>
    <mergeCell ref="B4:B5"/>
    <mergeCell ref="C4:C6"/>
    <mergeCell ref="D4:D5"/>
    <mergeCell ref="E4:E5"/>
    <mergeCell ref="F4:F5"/>
    <mergeCell ref="G4:G5"/>
    <mergeCell ref="H4:H6"/>
  </mergeCells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SheetLayoutView="100" workbookViewId="0">
      <selection activeCell="K9" sqref="K9"/>
    </sheetView>
  </sheetViews>
  <sheetFormatPr defaultRowHeight="16.5"/>
  <cols>
    <col min="1" max="1" width="31.28515625" style="131" customWidth="1"/>
    <col min="2" max="3" width="10" style="139" customWidth="1"/>
    <col min="4" max="4" width="9.140625" style="139"/>
    <col min="5" max="5" width="11" style="139" customWidth="1"/>
    <col min="6" max="6" width="8.7109375" style="139" customWidth="1"/>
    <col min="7" max="8" width="10.5703125" style="139" customWidth="1"/>
    <col min="9" max="9" width="10.140625" style="139" customWidth="1"/>
    <col min="10" max="10" width="11.140625" style="139" customWidth="1"/>
    <col min="11" max="11" width="9.140625" style="139"/>
    <col min="12" max="12" width="0" style="130" hidden="1" customWidth="1"/>
    <col min="13" max="16384" width="9.140625" style="131"/>
  </cols>
  <sheetData>
    <row r="1" spans="1:12" ht="28.5" customHeight="1">
      <c r="A1" s="287" t="s">
        <v>308</v>
      </c>
      <c r="B1"/>
      <c r="C1"/>
      <c r="D1"/>
      <c r="E1" s="288"/>
      <c r="F1" s="288"/>
      <c r="G1" s="288"/>
      <c r="H1" s="358" t="s">
        <v>298</v>
      </c>
      <c r="I1" s="358"/>
      <c r="J1" s="358"/>
      <c r="K1" s="288"/>
      <c r="L1" s="288"/>
    </row>
    <row r="2" spans="1:12" ht="35.25" customHeight="1">
      <c r="A2"/>
      <c r="B2"/>
      <c r="C2"/>
      <c r="D2"/>
      <c r="E2"/>
      <c r="F2"/>
      <c r="G2"/>
      <c r="H2" s="358" t="s">
        <v>299</v>
      </c>
      <c r="I2" s="358"/>
      <c r="J2" s="358"/>
      <c r="K2"/>
      <c r="L2" s="131"/>
    </row>
    <row r="3" spans="1:12" ht="65.25" customHeight="1">
      <c r="A3" s="289"/>
      <c r="B3" s="361" t="s">
        <v>311</v>
      </c>
      <c r="C3" s="361"/>
      <c r="D3" s="361"/>
      <c r="E3" s="361"/>
      <c r="F3" s="361"/>
      <c r="G3" s="361"/>
      <c r="H3" s="361"/>
      <c r="I3" s="361"/>
      <c r="J3" s="361"/>
      <c r="K3" s="289"/>
      <c r="L3" s="131"/>
    </row>
    <row r="4" spans="1:12" ht="21" customHeight="1">
      <c r="A4" s="367" t="s">
        <v>19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1:12" s="130" customFormat="1">
      <c r="A5" s="298" t="s">
        <v>1</v>
      </c>
      <c r="B5" s="328" t="s">
        <v>2</v>
      </c>
      <c r="C5" s="328" t="s">
        <v>2</v>
      </c>
      <c r="D5" s="297" t="s">
        <v>3</v>
      </c>
      <c r="E5" s="329" t="s">
        <v>4</v>
      </c>
      <c r="F5" s="329" t="s">
        <v>4</v>
      </c>
      <c r="G5" s="329" t="s">
        <v>5</v>
      </c>
      <c r="H5" s="329" t="s">
        <v>5</v>
      </c>
      <c r="I5" s="330" t="s">
        <v>6</v>
      </c>
      <c r="J5" s="330" t="s">
        <v>6</v>
      </c>
      <c r="K5" s="329" t="s">
        <v>7</v>
      </c>
      <c r="L5" s="329" t="s">
        <v>7</v>
      </c>
    </row>
    <row r="6" spans="1:12" s="130" customFormat="1" ht="4.5" customHeight="1">
      <c r="A6" s="298"/>
      <c r="B6" s="328"/>
      <c r="C6" s="328"/>
      <c r="D6" s="297"/>
      <c r="E6" s="329"/>
      <c r="F6" s="329"/>
      <c r="G6" s="329"/>
      <c r="H6" s="329"/>
      <c r="I6" s="330"/>
      <c r="J6" s="330"/>
      <c r="K6" s="329"/>
      <c r="L6" s="329"/>
    </row>
    <row r="7" spans="1:12" s="130" customFormat="1">
      <c r="A7" s="298"/>
      <c r="B7" s="294" t="s">
        <v>320</v>
      </c>
      <c r="C7" s="294" t="s">
        <v>321</v>
      </c>
      <c r="D7" s="297"/>
      <c r="E7" s="294" t="s">
        <v>320</v>
      </c>
      <c r="F7" s="294" t="s">
        <v>321</v>
      </c>
      <c r="G7" s="294" t="s">
        <v>320</v>
      </c>
      <c r="H7" s="294" t="s">
        <v>321</v>
      </c>
      <c r="I7" s="294" t="s">
        <v>320</v>
      </c>
      <c r="J7" s="294" t="s">
        <v>321</v>
      </c>
      <c r="K7" s="294" t="s">
        <v>320</v>
      </c>
      <c r="L7" s="294" t="s">
        <v>321</v>
      </c>
    </row>
    <row r="8" spans="1:12" s="153" customFormat="1" ht="39" customHeight="1">
      <c r="A8" s="260" t="s">
        <v>319</v>
      </c>
      <c r="B8" s="253">
        <v>60</v>
      </c>
      <c r="C8" s="253">
        <v>100</v>
      </c>
      <c r="D8" s="254">
        <v>10</v>
      </c>
      <c r="E8" s="254">
        <v>1</v>
      </c>
      <c r="F8" s="254">
        <v>4.18</v>
      </c>
      <c r="G8" s="254">
        <v>2.5099999999999998</v>
      </c>
      <c r="H8" s="254">
        <v>4.91</v>
      </c>
      <c r="I8" s="254">
        <v>8.19</v>
      </c>
      <c r="J8" s="254">
        <v>27.93</v>
      </c>
      <c r="K8" s="254">
        <v>46.26</v>
      </c>
      <c r="L8" s="139"/>
    </row>
    <row r="9" spans="1:12" ht="27" customHeight="1">
      <c r="A9" s="269" t="s">
        <v>242</v>
      </c>
      <c r="B9" s="253">
        <v>250</v>
      </c>
      <c r="C9" s="253">
        <v>300</v>
      </c>
      <c r="D9" s="254">
        <v>15</v>
      </c>
      <c r="E9" s="254">
        <v>2.86</v>
      </c>
      <c r="F9" s="254">
        <v>4</v>
      </c>
      <c r="G9" s="254">
        <v>2.96</v>
      </c>
      <c r="H9" s="254">
        <v>4.1500000000000004</v>
      </c>
      <c r="I9" s="254">
        <v>13.84</v>
      </c>
      <c r="J9" s="254">
        <v>19.37</v>
      </c>
      <c r="K9" s="254">
        <v>254</v>
      </c>
      <c r="L9" s="254">
        <v>356</v>
      </c>
    </row>
    <row r="10" spans="1:12" ht="22.5" customHeight="1">
      <c r="A10" s="269" t="s">
        <v>289</v>
      </c>
      <c r="B10" s="253">
        <v>120</v>
      </c>
      <c r="C10" s="253">
        <v>120</v>
      </c>
      <c r="D10" s="254">
        <v>35</v>
      </c>
      <c r="E10" s="254">
        <v>16.5</v>
      </c>
      <c r="F10" s="254">
        <v>16.5</v>
      </c>
      <c r="G10" s="254">
        <v>2.5</v>
      </c>
      <c r="H10" s="254">
        <v>2.5</v>
      </c>
      <c r="I10" s="254">
        <v>1.1299999999999999</v>
      </c>
      <c r="J10" s="254">
        <v>1.1299999999999999</v>
      </c>
      <c r="K10" s="254">
        <v>180.91</v>
      </c>
      <c r="L10" s="254">
        <v>217.09</v>
      </c>
    </row>
    <row r="11" spans="1:12" s="136" customFormat="1" ht="27" customHeight="1">
      <c r="A11" s="255" t="s">
        <v>287</v>
      </c>
      <c r="B11" s="276">
        <v>180</v>
      </c>
      <c r="C11" s="276">
        <v>200</v>
      </c>
      <c r="D11" s="254">
        <v>15</v>
      </c>
      <c r="E11" s="254">
        <v>13.31</v>
      </c>
      <c r="F11" s="254">
        <v>17.75</v>
      </c>
      <c r="G11" s="254">
        <v>6.69</v>
      </c>
      <c r="H11" s="254">
        <v>8.92</v>
      </c>
      <c r="I11" s="254">
        <v>34.19</v>
      </c>
      <c r="J11" s="254">
        <v>45.59</v>
      </c>
      <c r="K11" s="254">
        <v>249</v>
      </c>
      <c r="L11" s="254">
        <v>332</v>
      </c>
    </row>
    <row r="12" spans="1:12" ht="36.75" customHeight="1">
      <c r="A12" s="269" t="s">
        <v>314</v>
      </c>
      <c r="B12" s="253">
        <v>200</v>
      </c>
      <c r="C12" s="253">
        <v>200</v>
      </c>
      <c r="D12" s="254">
        <v>5</v>
      </c>
      <c r="E12" s="254">
        <v>0.24</v>
      </c>
      <c r="F12" s="254">
        <v>0.24</v>
      </c>
      <c r="G12" s="254">
        <v>0.08</v>
      </c>
      <c r="H12" s="254">
        <v>0.08</v>
      </c>
      <c r="I12" s="254">
        <v>12.22</v>
      </c>
      <c r="J12" s="254">
        <v>12.22</v>
      </c>
      <c r="K12" s="254">
        <v>50.5</v>
      </c>
      <c r="L12" s="254">
        <v>50.5</v>
      </c>
    </row>
    <row r="13" spans="1:12" ht="32.25" customHeight="1">
      <c r="A13" s="291" t="s">
        <v>290</v>
      </c>
      <c r="B13" s="292">
        <v>80</v>
      </c>
      <c r="C13" s="292">
        <v>80</v>
      </c>
      <c r="D13" s="293">
        <v>2</v>
      </c>
      <c r="E13" s="293">
        <v>6.5</v>
      </c>
      <c r="F13" s="293">
        <v>6.5</v>
      </c>
      <c r="G13" s="293">
        <v>0.8</v>
      </c>
      <c r="H13" s="293">
        <v>0.8</v>
      </c>
      <c r="I13" s="293">
        <v>33.799999999999997</v>
      </c>
      <c r="J13" s="293">
        <v>33.799999999999997</v>
      </c>
      <c r="K13" s="293">
        <v>177.6</v>
      </c>
      <c r="L13" s="131"/>
    </row>
    <row r="14" spans="1:12" ht="36.75" customHeight="1">
      <c r="A14" s="262" t="s">
        <v>291</v>
      </c>
      <c r="B14" s="253">
        <v>30</v>
      </c>
      <c r="C14" s="253">
        <v>30</v>
      </c>
      <c r="D14" s="254">
        <v>2</v>
      </c>
      <c r="E14" s="254">
        <v>2.4</v>
      </c>
      <c r="F14" s="254">
        <v>2.4</v>
      </c>
      <c r="G14" s="254">
        <v>0.3</v>
      </c>
      <c r="H14" s="254">
        <v>0.3</v>
      </c>
      <c r="I14" s="254">
        <v>14.6</v>
      </c>
      <c r="J14" s="254">
        <v>14.6</v>
      </c>
      <c r="K14" s="254">
        <v>72.599999999999994</v>
      </c>
      <c r="L14" s="169" t="s">
        <v>35</v>
      </c>
    </row>
    <row r="15" spans="1:12" ht="24" customHeight="1">
      <c r="A15" s="270" t="s">
        <v>27</v>
      </c>
      <c r="B15" s="284"/>
      <c r="C15" s="284"/>
      <c r="D15" s="268">
        <v>84</v>
      </c>
      <c r="E15" s="268">
        <f t="shared" ref="E15:K15" si="0">SUM(E8:E14)</f>
        <v>42.81</v>
      </c>
      <c r="F15" s="268">
        <f t="shared" si="0"/>
        <v>51.57</v>
      </c>
      <c r="G15" s="268">
        <f t="shared" si="0"/>
        <v>15.840000000000002</v>
      </c>
      <c r="H15" s="268">
        <f t="shared" si="0"/>
        <v>21.66</v>
      </c>
      <c r="I15" s="268">
        <f t="shared" si="0"/>
        <v>117.96999999999998</v>
      </c>
      <c r="J15" s="268">
        <f t="shared" si="0"/>
        <v>154.64000000000001</v>
      </c>
      <c r="K15" s="268">
        <f t="shared" si="0"/>
        <v>1030.8699999999999</v>
      </c>
      <c r="L15" s="169"/>
    </row>
    <row r="22" spans="1:12">
      <c r="A22" s="222" t="s">
        <v>309</v>
      </c>
      <c r="D22" s="281"/>
      <c r="H22" s="139" t="s">
        <v>310</v>
      </c>
      <c r="L22" s="139"/>
    </row>
  </sheetData>
  <mergeCells count="16">
    <mergeCell ref="J5:J6"/>
    <mergeCell ref="K5:K6"/>
    <mergeCell ref="L5:L6"/>
    <mergeCell ref="A4:K4"/>
    <mergeCell ref="H1:J1"/>
    <mergeCell ref="H2:J2"/>
    <mergeCell ref="B3:J3"/>
    <mergeCell ref="A5:A7"/>
    <mergeCell ref="B5:B6"/>
    <mergeCell ref="C5:C6"/>
    <mergeCell ref="D5:D7"/>
    <mergeCell ref="E5:E6"/>
    <mergeCell ref="F5:F6"/>
    <mergeCell ref="G5:G6"/>
    <mergeCell ref="H5:H6"/>
    <mergeCell ref="I5:I6"/>
  </mergeCells>
  <pageMargins left="0.31496062992125984" right="0.31496062992125984" top="0.15748031496062992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40"/>
  <sheetViews>
    <sheetView view="pageBreakPreview" topLeftCell="A19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10" width="9.140625" style="22"/>
    <col min="11" max="11" width="10.140625" style="22" customWidth="1"/>
    <col min="12" max="16384" width="9.140625" style="22"/>
  </cols>
  <sheetData>
    <row r="1" spans="1:12" ht="42" customHeight="1">
      <c r="A1" s="322" t="s">
        <v>178</v>
      </c>
      <c r="B1" s="322"/>
      <c r="C1" s="322"/>
      <c r="D1" s="322"/>
      <c r="E1" s="322"/>
      <c r="F1" s="322"/>
      <c r="G1" s="322"/>
      <c r="H1" s="322"/>
      <c r="I1" s="322"/>
      <c r="J1" s="322" t="s">
        <v>128</v>
      </c>
      <c r="K1" s="322"/>
      <c r="L1" s="322"/>
    </row>
    <row r="2" spans="1:12" ht="19.5" customHeight="1">
      <c r="A2" s="323" t="s">
        <v>1</v>
      </c>
      <c r="B2" s="323" t="s">
        <v>129</v>
      </c>
      <c r="C2" s="323" t="s">
        <v>130</v>
      </c>
      <c r="D2" s="324" t="s">
        <v>131</v>
      </c>
      <c r="E2" s="324" t="s">
        <v>132</v>
      </c>
      <c r="F2" s="325" t="s">
        <v>133</v>
      </c>
      <c r="G2" s="325" t="s">
        <v>134</v>
      </c>
      <c r="H2" s="326" t="s">
        <v>135</v>
      </c>
      <c r="I2" s="326"/>
      <c r="J2" s="326"/>
      <c r="K2" s="326"/>
      <c r="L2" s="326"/>
    </row>
    <row r="3" spans="1:12" ht="13.5" customHeight="1">
      <c r="A3" s="323"/>
      <c r="B3" s="323"/>
      <c r="C3" s="323"/>
      <c r="D3" s="324"/>
      <c r="E3" s="324"/>
      <c r="F3" s="325"/>
      <c r="G3" s="325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21" t="s">
        <v>179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</row>
    <row r="5" spans="1:12" ht="13.5" customHeight="1">
      <c r="A5" s="310" t="s">
        <v>264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2"/>
    </row>
    <row r="6" spans="1:12" ht="15.75" customHeight="1">
      <c r="A6" s="24" t="s">
        <v>180</v>
      </c>
      <c r="B6" s="25">
        <v>185</v>
      </c>
      <c r="C6" s="26">
        <v>200</v>
      </c>
      <c r="D6" s="27">
        <v>135</v>
      </c>
      <c r="E6" s="27">
        <f>D6/100*27.56+D6</f>
        <v>172.20600000000002</v>
      </c>
      <c r="F6" s="28">
        <f>(B6*E6)/1000</f>
        <v>31.858110000000003</v>
      </c>
      <c r="G6" s="29"/>
      <c r="H6" s="15">
        <v>9.5</v>
      </c>
      <c r="I6" s="15">
        <v>16</v>
      </c>
      <c r="J6" s="15">
        <v>23</v>
      </c>
      <c r="K6" s="15">
        <v>274</v>
      </c>
      <c r="L6" s="15"/>
    </row>
    <row r="7" spans="1:12" ht="15" customHeight="1">
      <c r="A7" s="24" t="s">
        <v>168</v>
      </c>
      <c r="B7" s="25">
        <v>1</v>
      </c>
      <c r="C7" s="26">
        <v>1</v>
      </c>
      <c r="D7" s="27">
        <v>17</v>
      </c>
      <c r="E7" s="27">
        <f>D7/100*30+D7</f>
        <v>22.1</v>
      </c>
      <c r="F7" s="28">
        <f>(B7*E7)/1000</f>
        <v>2.2100000000000002E-2</v>
      </c>
      <c r="G7" s="29"/>
      <c r="H7" s="15"/>
      <c r="I7" s="15"/>
      <c r="J7" s="15"/>
      <c r="K7" s="15"/>
      <c r="L7" s="15"/>
    </row>
    <row r="8" spans="1:12" ht="15.75" customHeight="1">
      <c r="A8" s="24" t="s">
        <v>142</v>
      </c>
      <c r="B8" s="25">
        <v>5</v>
      </c>
      <c r="C8" s="26">
        <v>5</v>
      </c>
      <c r="D8" s="27">
        <v>395.5</v>
      </c>
      <c r="E8" s="27">
        <f>D8/100*30+D8</f>
        <v>514.15</v>
      </c>
      <c r="F8" s="28">
        <f>(B8*E8)/1000</f>
        <v>2.5707499999999999</v>
      </c>
      <c r="G8" s="29"/>
      <c r="H8" s="15"/>
      <c r="I8" s="15"/>
      <c r="J8" s="15"/>
      <c r="K8" s="15"/>
      <c r="L8" s="15"/>
    </row>
    <row r="9" spans="1:12" ht="13.5" customHeight="1">
      <c r="A9" s="30" t="s">
        <v>143</v>
      </c>
      <c r="B9" s="25"/>
      <c r="C9" s="310" t="s">
        <v>29</v>
      </c>
      <c r="D9" s="311"/>
      <c r="E9" s="311"/>
      <c r="F9" s="312"/>
      <c r="G9" s="31">
        <f>F6+F7+F8</f>
        <v>34.450960000000002</v>
      </c>
      <c r="H9" s="15">
        <v>5.34</v>
      </c>
      <c r="I9" s="15">
        <v>11.23</v>
      </c>
      <c r="J9" s="15">
        <v>35.1</v>
      </c>
      <c r="K9" s="15">
        <v>263</v>
      </c>
      <c r="L9" s="15">
        <v>1.23</v>
      </c>
    </row>
    <row r="10" spans="1:12" s="32" customFormat="1" ht="19.5" customHeight="1">
      <c r="A10" s="318" t="s">
        <v>149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</row>
    <row r="11" spans="1:12" s="32" customFormat="1" ht="19.5" customHeight="1">
      <c r="A11" s="33" t="s">
        <v>150</v>
      </c>
      <c r="B11" s="34">
        <v>10</v>
      </c>
      <c r="C11" s="35">
        <v>10</v>
      </c>
      <c r="D11" s="36">
        <v>395.5</v>
      </c>
      <c r="E11" s="36">
        <f>D11/100*35+D11</f>
        <v>533.92499999999995</v>
      </c>
      <c r="F11" s="37">
        <f>(B11*E11)/1000</f>
        <v>5.3392499999999998</v>
      </c>
      <c r="G11" s="38">
        <f>F11</f>
        <v>5.3392499999999998</v>
      </c>
      <c r="H11" s="15">
        <v>4.6399999999999997</v>
      </c>
      <c r="I11" s="15">
        <v>5.9</v>
      </c>
      <c r="J11" s="15">
        <v>0</v>
      </c>
      <c r="K11" s="15">
        <v>70</v>
      </c>
      <c r="L11" s="15">
        <v>0.14000000000000001</v>
      </c>
    </row>
    <row r="12" spans="1:12" s="32" customFormat="1" ht="19.5" customHeight="1">
      <c r="A12" s="318" t="s">
        <v>144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</row>
    <row r="13" spans="1:12" s="32" customFormat="1" ht="19.5" customHeight="1">
      <c r="A13" s="33" t="s">
        <v>145</v>
      </c>
      <c r="B13" s="34">
        <v>21</v>
      </c>
      <c r="C13" s="35">
        <v>20</v>
      </c>
      <c r="D13" s="36">
        <v>415</v>
      </c>
      <c r="E13" s="36">
        <f>D13/100*35+D13</f>
        <v>560.25</v>
      </c>
      <c r="F13" s="37">
        <f>(B13*E13)/1000</f>
        <v>11.76525</v>
      </c>
      <c r="G13" s="38">
        <f>F13</f>
        <v>11.76525</v>
      </c>
      <c r="H13" s="15">
        <v>4.6399999999999997</v>
      </c>
      <c r="I13" s="15">
        <v>5.9</v>
      </c>
      <c r="J13" s="15">
        <v>0</v>
      </c>
      <c r="K13" s="15">
        <v>70</v>
      </c>
      <c r="L13" s="15">
        <v>0.14000000000000001</v>
      </c>
    </row>
    <row r="14" spans="1:12" ht="18.75" customHeight="1">
      <c r="A14" s="310" t="s">
        <v>49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2"/>
    </row>
    <row r="15" spans="1:12" ht="16.5" customHeight="1">
      <c r="A15" s="21" t="s">
        <v>140</v>
      </c>
      <c r="B15" s="15">
        <v>180</v>
      </c>
      <c r="C15" s="20">
        <v>180</v>
      </c>
      <c r="D15" s="39">
        <v>62</v>
      </c>
      <c r="E15" s="27">
        <f>D15/100*30+D15</f>
        <v>80.599999999999994</v>
      </c>
      <c r="F15" s="28">
        <f>(B15*E15)/1000</f>
        <v>14.507999999999997</v>
      </c>
      <c r="G15" s="29"/>
      <c r="H15" s="15"/>
      <c r="I15" s="15"/>
      <c r="J15" s="15"/>
      <c r="K15" s="15"/>
      <c r="L15" s="15"/>
    </row>
    <row r="16" spans="1:12" ht="14.25" customHeight="1">
      <c r="A16" s="21" t="s">
        <v>141</v>
      </c>
      <c r="B16" s="15">
        <v>7</v>
      </c>
      <c r="C16" s="20">
        <v>7</v>
      </c>
      <c r="D16" s="39">
        <v>55</v>
      </c>
      <c r="E16" s="27">
        <f>D16/100*30+D16</f>
        <v>71.5</v>
      </c>
      <c r="F16" s="28">
        <f>(B16*E16)/1000</f>
        <v>0.50049999999999994</v>
      </c>
      <c r="G16" s="40"/>
      <c r="H16" s="15">
        <v>7.0000000000000007E-2</v>
      </c>
      <c r="I16" s="15">
        <v>0.02</v>
      </c>
      <c r="J16" s="15">
        <v>15</v>
      </c>
      <c r="K16" s="15">
        <v>60</v>
      </c>
      <c r="L16" s="15"/>
    </row>
    <row r="17" spans="1:12" ht="14.25" customHeight="1">
      <c r="A17" s="21" t="s">
        <v>181</v>
      </c>
      <c r="B17" s="15">
        <v>5</v>
      </c>
      <c r="C17" s="20">
        <v>5</v>
      </c>
      <c r="D17" s="39">
        <v>270</v>
      </c>
      <c r="E17" s="27">
        <f>D17/100*30+D17</f>
        <v>351</v>
      </c>
      <c r="F17" s="28">
        <f>(B17*E17)/1000</f>
        <v>1.7549999999999999</v>
      </c>
      <c r="G17" s="40"/>
      <c r="H17" s="15"/>
      <c r="I17" s="15"/>
      <c r="J17" s="15"/>
      <c r="K17" s="15"/>
      <c r="L17" s="15"/>
    </row>
    <row r="18" spans="1:12" ht="13.5" customHeight="1">
      <c r="A18" s="30" t="s">
        <v>143</v>
      </c>
      <c r="B18" s="25"/>
      <c r="C18" s="310">
        <v>200</v>
      </c>
      <c r="D18" s="311"/>
      <c r="E18" s="311"/>
      <c r="F18" s="312"/>
      <c r="G18" s="31">
        <f>F14+F15+F16+F17</f>
        <v>16.763499999999997</v>
      </c>
      <c r="H18" s="15">
        <v>5.34</v>
      </c>
      <c r="I18" s="15">
        <v>11.23</v>
      </c>
      <c r="J18" s="15">
        <v>35.1</v>
      </c>
      <c r="K18" s="15">
        <v>263</v>
      </c>
      <c r="L18" s="15">
        <v>1.23</v>
      </c>
    </row>
    <row r="19" spans="1:12" s="41" customFormat="1" ht="16.5" customHeight="1">
      <c r="A19" s="305" t="s">
        <v>16</v>
      </c>
      <c r="B19" s="306"/>
      <c r="C19" s="306"/>
      <c r="D19" s="311"/>
      <c r="E19" s="311"/>
      <c r="F19" s="311"/>
      <c r="G19" s="311"/>
      <c r="H19" s="311"/>
      <c r="I19" s="311"/>
      <c r="J19" s="311"/>
      <c r="K19" s="311"/>
      <c r="L19" s="312"/>
    </row>
    <row r="20" spans="1:12" s="41" customFormat="1" ht="18" customHeight="1">
      <c r="A20" s="24" t="s">
        <v>148</v>
      </c>
      <c r="B20" s="25">
        <v>60</v>
      </c>
      <c r="C20" s="26">
        <v>60</v>
      </c>
      <c r="D20" s="27">
        <v>58</v>
      </c>
      <c r="E20" s="27">
        <f>D20/100*35+D20</f>
        <v>78.3</v>
      </c>
      <c r="F20" s="28">
        <f>(B20*E20)/1000</f>
        <v>4.6980000000000004</v>
      </c>
      <c r="G20" s="42">
        <f>F20</f>
        <v>4.6980000000000004</v>
      </c>
      <c r="H20" s="15">
        <v>8</v>
      </c>
      <c r="I20" s="15">
        <v>1</v>
      </c>
      <c r="J20" s="15">
        <v>53</v>
      </c>
      <c r="K20" s="15">
        <v>250</v>
      </c>
      <c r="L20" s="15"/>
    </row>
    <row r="21" spans="1:12" ht="17.25" customHeight="1">
      <c r="A21" s="315"/>
      <c r="B21" s="316"/>
      <c r="C21" s="316"/>
      <c r="D21" s="317"/>
      <c r="E21" s="43"/>
      <c r="F21" s="40"/>
      <c r="G21" s="40">
        <f>G9+G13+G18+G20+G11</f>
        <v>73.016959999999983</v>
      </c>
      <c r="H21" s="40">
        <f>H9+H13+H17+H20</f>
        <v>17.98</v>
      </c>
      <c r="I21" s="40">
        <f>I9+I13+I17+I20</f>
        <v>18.130000000000003</v>
      </c>
      <c r="J21" s="40">
        <f>J9+J13+J17+J20</f>
        <v>88.1</v>
      </c>
      <c r="K21" s="40">
        <f>K9+K13+K17+K20</f>
        <v>583</v>
      </c>
      <c r="L21" s="40">
        <f>L9+L13+L17+L20</f>
        <v>1.37</v>
      </c>
    </row>
    <row r="22" spans="1:12" ht="16.5" customHeight="1">
      <c r="A22" s="319" t="s">
        <v>154</v>
      </c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</row>
    <row r="23" spans="1:12" s="44" customFormat="1">
      <c r="A23" s="310" t="s">
        <v>51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2"/>
    </row>
    <row r="24" spans="1:12" s="44" customFormat="1" ht="13.5" thickBot="1">
      <c r="A24" s="13" t="s">
        <v>182</v>
      </c>
      <c r="B24" s="12">
        <v>67.8</v>
      </c>
      <c r="C24" s="12">
        <v>60</v>
      </c>
      <c r="D24" s="45">
        <v>75</v>
      </c>
      <c r="E24" s="15">
        <f>D24/100*35+D24</f>
        <v>101.25</v>
      </c>
      <c r="F24" s="29">
        <f>(B24*E24)/1000</f>
        <v>6.8647499999999999</v>
      </c>
      <c r="G24" s="29"/>
      <c r="H24" s="46"/>
      <c r="I24" s="46"/>
      <c r="J24" s="46"/>
      <c r="K24" s="46"/>
      <c r="L24" s="46"/>
    </row>
    <row r="25" spans="1:12" s="44" customFormat="1" ht="13.5" thickBot="1">
      <c r="A25" s="13" t="s">
        <v>183</v>
      </c>
      <c r="B25" s="12">
        <v>67.8</v>
      </c>
      <c r="C25" s="12">
        <v>60</v>
      </c>
      <c r="D25" s="47">
        <v>60</v>
      </c>
      <c r="E25" s="15">
        <f>D25/100*35+D25</f>
        <v>81</v>
      </c>
      <c r="F25" s="29">
        <f>(B25*E25)/1000</f>
        <v>5.4918000000000005</v>
      </c>
      <c r="G25" s="40"/>
      <c r="H25" s="48"/>
      <c r="I25" s="48"/>
      <c r="J25" s="48"/>
      <c r="K25" s="48"/>
      <c r="L25" s="48"/>
    </row>
    <row r="26" spans="1:12">
      <c r="A26" s="49" t="s">
        <v>143</v>
      </c>
      <c r="B26" s="308" t="s">
        <v>184</v>
      </c>
      <c r="C26" s="309"/>
      <c r="D26" s="15"/>
      <c r="E26" s="15"/>
      <c r="F26" s="29"/>
      <c r="G26" s="40">
        <v>10</v>
      </c>
      <c r="H26" s="50"/>
      <c r="I26" s="50"/>
      <c r="J26" s="50"/>
      <c r="K26" s="50"/>
      <c r="L26" s="50"/>
    </row>
    <row r="27" spans="1:12" ht="15.75" customHeight="1">
      <c r="A27" s="310" t="s">
        <v>20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2"/>
    </row>
    <row r="28" spans="1:12">
      <c r="A28" s="14" t="s">
        <v>169</v>
      </c>
      <c r="B28" s="15">
        <v>75</v>
      </c>
      <c r="C28" s="15">
        <v>60</v>
      </c>
      <c r="D28" s="15">
        <v>24</v>
      </c>
      <c r="E28" s="15">
        <f>D28/100*35+D28</f>
        <v>32.4</v>
      </c>
      <c r="F28" s="29">
        <f>(B28*E28)/1000</f>
        <v>2.4300000000000002</v>
      </c>
      <c r="G28" s="29"/>
      <c r="H28" s="50"/>
      <c r="I28" s="50"/>
      <c r="J28" s="50"/>
      <c r="K28" s="50"/>
      <c r="L28" s="50"/>
    </row>
    <row r="29" spans="1:12">
      <c r="A29" s="14" t="s">
        <v>159</v>
      </c>
      <c r="B29" s="15">
        <v>50</v>
      </c>
      <c r="C29" s="15">
        <v>36</v>
      </c>
      <c r="D29" s="15">
        <v>45</v>
      </c>
      <c r="E29" s="15">
        <f t="shared" ref="E29:E35" si="0">D29/100*35+D29</f>
        <v>60.75</v>
      </c>
      <c r="F29" s="29">
        <f>(B29*E29)/1000</f>
        <v>3.0375000000000001</v>
      </c>
      <c r="G29" s="29"/>
      <c r="H29" s="50"/>
      <c r="I29" s="50"/>
      <c r="J29" s="50"/>
      <c r="K29" s="50"/>
      <c r="L29" s="50"/>
    </row>
    <row r="30" spans="1:12">
      <c r="A30" s="14" t="s">
        <v>170</v>
      </c>
      <c r="B30" s="15">
        <v>15</v>
      </c>
      <c r="C30" s="15">
        <v>12.6</v>
      </c>
      <c r="D30" s="15">
        <v>24</v>
      </c>
      <c r="E30" s="15">
        <f t="shared" si="0"/>
        <v>32.4</v>
      </c>
      <c r="F30" s="29">
        <f t="shared" ref="F30:F36" si="1">(B30*E30)/1000</f>
        <v>0.48599999999999999</v>
      </c>
      <c r="G30" s="29"/>
      <c r="H30" s="50"/>
      <c r="I30" s="50"/>
      <c r="J30" s="50"/>
      <c r="K30" s="50"/>
      <c r="L30" s="50"/>
    </row>
    <row r="31" spans="1:12">
      <c r="A31" s="14" t="s">
        <v>162</v>
      </c>
      <c r="B31" s="15">
        <v>20</v>
      </c>
      <c r="C31" s="15">
        <v>16</v>
      </c>
      <c r="D31" s="15">
        <v>30</v>
      </c>
      <c r="E31" s="15">
        <f t="shared" si="0"/>
        <v>40.5</v>
      </c>
      <c r="F31" s="29">
        <f t="shared" si="1"/>
        <v>0.81</v>
      </c>
      <c r="G31" s="29"/>
      <c r="H31" s="50"/>
      <c r="I31" s="50"/>
      <c r="J31" s="50"/>
      <c r="K31" s="50"/>
      <c r="L31" s="50"/>
    </row>
    <row r="32" spans="1:12">
      <c r="A32" s="14" t="s">
        <v>167</v>
      </c>
      <c r="B32" s="15">
        <v>3</v>
      </c>
      <c r="C32" s="15">
        <v>3</v>
      </c>
      <c r="D32" s="15">
        <v>157</v>
      </c>
      <c r="E32" s="15">
        <f t="shared" si="0"/>
        <v>211.95</v>
      </c>
      <c r="F32" s="29">
        <f t="shared" si="1"/>
        <v>0.63584999999999992</v>
      </c>
      <c r="G32" s="29"/>
      <c r="H32" s="50"/>
      <c r="I32" s="50"/>
      <c r="J32" s="50"/>
      <c r="K32" s="50"/>
      <c r="L32" s="50"/>
    </row>
    <row r="33" spans="1:12">
      <c r="A33" s="14" t="s">
        <v>171</v>
      </c>
      <c r="B33" s="15">
        <v>6</v>
      </c>
      <c r="C33" s="15">
        <v>6</v>
      </c>
      <c r="D33" s="15">
        <v>144</v>
      </c>
      <c r="E33" s="15">
        <f t="shared" si="0"/>
        <v>194.4</v>
      </c>
      <c r="F33" s="29">
        <f t="shared" si="1"/>
        <v>1.1664000000000001</v>
      </c>
      <c r="G33" s="29"/>
      <c r="H33" s="50"/>
      <c r="I33" s="50"/>
      <c r="J33" s="50"/>
      <c r="K33" s="50"/>
      <c r="L33" s="50"/>
    </row>
    <row r="34" spans="1:12">
      <c r="A34" s="14" t="s">
        <v>168</v>
      </c>
      <c r="B34" s="15">
        <v>2</v>
      </c>
      <c r="C34" s="15">
        <v>2</v>
      </c>
      <c r="D34" s="15">
        <v>17</v>
      </c>
      <c r="E34" s="15">
        <f t="shared" si="0"/>
        <v>22.95</v>
      </c>
      <c r="F34" s="29">
        <f t="shared" si="1"/>
        <v>4.5899999999999996E-2</v>
      </c>
      <c r="G34" s="29"/>
      <c r="H34" s="50"/>
      <c r="I34" s="50"/>
      <c r="J34" s="50"/>
      <c r="K34" s="50"/>
      <c r="L34" s="50"/>
    </row>
    <row r="35" spans="1:12">
      <c r="A35" s="14" t="s">
        <v>172</v>
      </c>
      <c r="B35" s="15">
        <v>0.05</v>
      </c>
      <c r="C35" s="15">
        <v>0.05</v>
      </c>
      <c r="D35" s="15">
        <v>450</v>
      </c>
      <c r="E35" s="15">
        <f t="shared" si="0"/>
        <v>607.5</v>
      </c>
      <c r="F35" s="29">
        <f t="shared" si="1"/>
        <v>3.0374999999999999E-2</v>
      </c>
      <c r="G35" s="29"/>
      <c r="H35" s="50"/>
      <c r="I35" s="50"/>
      <c r="J35" s="50"/>
      <c r="K35" s="50"/>
      <c r="L35" s="50"/>
    </row>
    <row r="36" spans="1:12">
      <c r="A36" s="14" t="s">
        <v>173</v>
      </c>
      <c r="B36" s="15">
        <v>150</v>
      </c>
      <c r="C36" s="15">
        <v>150</v>
      </c>
      <c r="D36" s="15"/>
      <c r="E36" s="15"/>
      <c r="F36" s="29">
        <f t="shared" si="1"/>
        <v>0</v>
      </c>
      <c r="G36" s="29"/>
      <c r="H36" s="50"/>
      <c r="I36" s="50"/>
      <c r="J36" s="50"/>
      <c r="K36" s="50"/>
      <c r="L36" s="50"/>
    </row>
    <row r="37" spans="1:12">
      <c r="A37" s="49" t="s">
        <v>143</v>
      </c>
      <c r="B37" s="308" t="s">
        <v>185</v>
      </c>
      <c r="C37" s="309"/>
      <c r="D37" s="51"/>
      <c r="E37" s="51"/>
      <c r="F37" s="52"/>
      <c r="G37" s="53">
        <v>15</v>
      </c>
      <c r="H37" s="54"/>
      <c r="I37" s="54"/>
      <c r="J37" s="54"/>
      <c r="K37" s="54"/>
      <c r="L37" s="54"/>
    </row>
    <row r="38" spans="1:12">
      <c r="A38" s="310" t="s">
        <v>188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2"/>
    </row>
    <row r="39" spans="1:12">
      <c r="A39" s="14" t="s">
        <v>189</v>
      </c>
      <c r="B39" s="18">
        <v>68</v>
      </c>
      <c r="C39" s="18">
        <v>68</v>
      </c>
      <c r="D39" s="15">
        <v>44</v>
      </c>
      <c r="E39" s="15">
        <f>D39/100*30+D39</f>
        <v>57.2</v>
      </c>
      <c r="F39" s="29">
        <f>(B39*E39)/1000</f>
        <v>3.8896000000000002</v>
      </c>
      <c r="G39" s="29"/>
      <c r="H39" s="50"/>
      <c r="I39" s="50"/>
      <c r="J39" s="50"/>
      <c r="K39" s="50"/>
      <c r="L39" s="50"/>
    </row>
    <row r="40" spans="1:12">
      <c r="A40" s="14" t="s">
        <v>142</v>
      </c>
      <c r="B40" s="18">
        <v>9</v>
      </c>
      <c r="C40" s="18">
        <v>9</v>
      </c>
      <c r="D40" s="15">
        <v>395.5</v>
      </c>
      <c r="E40" s="15">
        <f>D40/100*30+D40</f>
        <v>514.15</v>
      </c>
      <c r="F40" s="29">
        <f t="shared" ref="F40:F53" si="2">(B40*E40)/1000</f>
        <v>4.6273499999999999</v>
      </c>
      <c r="G40" s="29"/>
      <c r="H40" s="50"/>
      <c r="I40" s="50"/>
      <c r="J40" s="50"/>
      <c r="K40" s="50"/>
      <c r="L40" s="50"/>
    </row>
    <row r="41" spans="1:12">
      <c r="A41" s="14" t="s">
        <v>168</v>
      </c>
      <c r="B41" s="18">
        <v>0.7</v>
      </c>
      <c r="C41" s="18">
        <v>0.7</v>
      </c>
      <c r="D41" s="15">
        <v>17</v>
      </c>
      <c r="E41" s="15">
        <f>D41/100*30+D41</f>
        <v>22.1</v>
      </c>
      <c r="F41" s="29">
        <f t="shared" si="2"/>
        <v>1.5470000000000001E-2</v>
      </c>
      <c r="G41" s="29"/>
      <c r="H41" s="50"/>
      <c r="I41" s="50"/>
      <c r="J41" s="50"/>
      <c r="K41" s="50"/>
      <c r="L41" s="50"/>
    </row>
    <row r="42" spans="1:12">
      <c r="A42" s="49" t="s">
        <v>143</v>
      </c>
      <c r="B42" s="308">
        <v>180</v>
      </c>
      <c r="C42" s="309"/>
      <c r="D42" s="51"/>
      <c r="E42" s="51"/>
      <c r="F42" s="52"/>
      <c r="G42" s="52">
        <v>15</v>
      </c>
      <c r="H42" s="54"/>
      <c r="I42" s="54"/>
      <c r="J42" s="54"/>
      <c r="K42" s="54"/>
      <c r="L42" s="54"/>
    </row>
    <row r="43" spans="1:12">
      <c r="A43" s="305" t="s">
        <v>195</v>
      </c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7"/>
    </row>
    <row r="44" spans="1:12">
      <c r="A44" s="65" t="s">
        <v>190</v>
      </c>
      <c r="B44" s="66">
        <v>18</v>
      </c>
      <c r="C44" s="66">
        <v>17.82</v>
      </c>
      <c r="D44" s="15">
        <v>65</v>
      </c>
      <c r="E44" s="15">
        <f>D44/100*30+D44</f>
        <v>84.5</v>
      </c>
      <c r="F44" s="29">
        <f t="shared" si="2"/>
        <v>1.5209999999999999</v>
      </c>
      <c r="G44" s="29"/>
      <c r="H44" s="50"/>
      <c r="I44" s="50"/>
      <c r="J44" s="50"/>
      <c r="K44" s="50"/>
      <c r="L44" s="50"/>
    </row>
    <row r="45" spans="1:12">
      <c r="A45" s="65" t="s">
        <v>161</v>
      </c>
      <c r="B45" s="66">
        <v>11.2</v>
      </c>
      <c r="C45" s="66">
        <v>9.41</v>
      </c>
      <c r="D45" s="15">
        <v>24</v>
      </c>
      <c r="E45" s="15">
        <f t="shared" ref="E45:E53" si="3">D45/100*30+D45</f>
        <v>31.2</v>
      </c>
      <c r="F45" s="29">
        <f t="shared" si="2"/>
        <v>0.34943999999999997</v>
      </c>
      <c r="G45" s="29"/>
      <c r="H45" s="50"/>
      <c r="I45" s="50"/>
      <c r="J45" s="50"/>
      <c r="K45" s="50"/>
      <c r="L45" s="50"/>
    </row>
    <row r="46" spans="1:12">
      <c r="A46" s="65" t="s">
        <v>194</v>
      </c>
      <c r="B46" s="66">
        <v>100</v>
      </c>
      <c r="C46" s="66">
        <v>80</v>
      </c>
      <c r="D46" s="15">
        <v>184</v>
      </c>
      <c r="E46" s="15">
        <f t="shared" si="3"/>
        <v>239.2</v>
      </c>
      <c r="F46" s="29">
        <f t="shared" si="2"/>
        <v>23.92</v>
      </c>
      <c r="G46" s="29"/>
      <c r="H46" s="50"/>
      <c r="I46" s="50"/>
      <c r="J46" s="50"/>
      <c r="K46" s="50"/>
      <c r="L46" s="50"/>
    </row>
    <row r="47" spans="1:12">
      <c r="A47" s="65" t="s">
        <v>140</v>
      </c>
      <c r="B47" s="66">
        <v>12.6</v>
      </c>
      <c r="C47" s="66">
        <v>12.6</v>
      </c>
      <c r="D47" s="15">
        <v>62</v>
      </c>
      <c r="E47" s="15">
        <f t="shared" si="3"/>
        <v>80.599999999999994</v>
      </c>
      <c r="F47" s="29">
        <f t="shared" si="2"/>
        <v>1.01556</v>
      </c>
      <c r="G47" s="29"/>
      <c r="H47" s="50"/>
      <c r="I47" s="50"/>
      <c r="J47" s="50"/>
      <c r="K47" s="50"/>
      <c r="L47" s="50"/>
    </row>
    <row r="48" spans="1:12">
      <c r="A48" s="65" t="s">
        <v>191</v>
      </c>
      <c r="B48" s="66">
        <v>3.6</v>
      </c>
      <c r="C48" s="66">
        <v>3.6</v>
      </c>
      <c r="D48" s="15">
        <v>157</v>
      </c>
      <c r="E48" s="15">
        <f t="shared" si="3"/>
        <v>204.1</v>
      </c>
      <c r="F48" s="29">
        <f>(B48*E48)/1000</f>
        <v>0.73475999999999997</v>
      </c>
      <c r="G48" s="29"/>
      <c r="H48" s="50"/>
      <c r="I48" s="50"/>
      <c r="J48" s="50"/>
      <c r="K48" s="50"/>
      <c r="L48" s="50"/>
    </row>
    <row r="49" spans="1:12">
      <c r="A49" s="65" t="s">
        <v>192</v>
      </c>
      <c r="B49" s="66">
        <v>2.5</v>
      </c>
      <c r="C49" s="66">
        <v>2.5</v>
      </c>
      <c r="D49" s="15">
        <v>37</v>
      </c>
      <c r="E49" s="15">
        <f t="shared" si="3"/>
        <v>48.1</v>
      </c>
      <c r="F49" s="29">
        <f>(B49*E49)/1000</f>
        <v>0.12025</v>
      </c>
      <c r="G49" s="29"/>
      <c r="H49" s="50"/>
      <c r="I49" s="50"/>
      <c r="J49" s="50"/>
      <c r="K49" s="50"/>
      <c r="L49" s="50"/>
    </row>
    <row r="50" spans="1:12">
      <c r="A50" s="65" t="s">
        <v>141</v>
      </c>
      <c r="B50" s="66">
        <v>0.5</v>
      </c>
      <c r="C50" s="66">
        <v>0.5</v>
      </c>
      <c r="D50" s="15">
        <v>55</v>
      </c>
      <c r="E50" s="15">
        <f t="shared" si="3"/>
        <v>71.5</v>
      </c>
      <c r="F50" s="29">
        <f>(B50*E50)/1000</f>
        <v>3.5749999999999997E-2</v>
      </c>
      <c r="G50" s="29"/>
      <c r="H50" s="50"/>
      <c r="I50" s="50"/>
      <c r="J50" s="50"/>
      <c r="K50" s="50"/>
      <c r="L50" s="50"/>
    </row>
    <row r="51" spans="1:12">
      <c r="A51" s="65" t="s">
        <v>162</v>
      </c>
      <c r="B51" s="66">
        <v>5</v>
      </c>
      <c r="C51" s="66">
        <v>4</v>
      </c>
      <c r="D51" s="15">
        <v>30</v>
      </c>
      <c r="E51" s="15">
        <f t="shared" si="3"/>
        <v>39</v>
      </c>
      <c r="F51" s="29">
        <f>(B51*E51)/1000</f>
        <v>0.19500000000000001</v>
      </c>
      <c r="G51" s="29"/>
      <c r="H51" s="50"/>
      <c r="I51" s="50"/>
      <c r="J51" s="50"/>
      <c r="K51" s="50"/>
      <c r="L51" s="50"/>
    </row>
    <row r="52" spans="1:12">
      <c r="A52" s="65" t="s">
        <v>193</v>
      </c>
      <c r="B52" s="66">
        <v>5</v>
      </c>
      <c r="C52" s="66">
        <v>5</v>
      </c>
      <c r="D52" s="15">
        <v>144</v>
      </c>
      <c r="E52" s="15">
        <f t="shared" si="3"/>
        <v>187.2</v>
      </c>
      <c r="F52" s="29">
        <f>(B52*E52)/1000</f>
        <v>0.93600000000000005</v>
      </c>
      <c r="G52" s="29"/>
      <c r="H52" s="50"/>
      <c r="I52" s="50"/>
      <c r="J52" s="50"/>
      <c r="K52" s="50"/>
      <c r="L52" s="50"/>
    </row>
    <row r="53" spans="1:12">
      <c r="A53" s="67" t="s">
        <v>168</v>
      </c>
      <c r="B53" s="68">
        <v>0.8</v>
      </c>
      <c r="C53" s="68">
        <v>0.8</v>
      </c>
      <c r="D53" s="15">
        <v>17</v>
      </c>
      <c r="E53" s="15">
        <f t="shared" si="3"/>
        <v>22.1</v>
      </c>
      <c r="F53" s="29">
        <f t="shared" si="2"/>
        <v>1.7680000000000005E-2</v>
      </c>
      <c r="G53" s="29"/>
      <c r="H53" s="50"/>
      <c r="I53" s="50"/>
      <c r="J53" s="50"/>
      <c r="K53" s="50"/>
      <c r="L53" s="50"/>
    </row>
    <row r="54" spans="1:12" ht="15" customHeight="1">
      <c r="A54" s="49" t="s">
        <v>143</v>
      </c>
      <c r="B54" s="308">
        <v>100</v>
      </c>
      <c r="C54" s="309"/>
      <c r="D54" s="51"/>
      <c r="E54" s="51"/>
      <c r="F54" s="52"/>
      <c r="G54" s="53">
        <v>35</v>
      </c>
      <c r="H54" s="69"/>
      <c r="I54" s="54"/>
      <c r="J54" s="54"/>
      <c r="K54" s="54"/>
      <c r="L54" s="54"/>
    </row>
    <row r="55" spans="1:12">
      <c r="A55" s="310" t="s">
        <v>23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2"/>
    </row>
    <row r="56" spans="1:12">
      <c r="A56" s="57" t="s">
        <v>176</v>
      </c>
      <c r="B56" s="25">
        <v>25</v>
      </c>
      <c r="C56" s="25">
        <v>25</v>
      </c>
      <c r="D56" s="15">
        <v>97</v>
      </c>
      <c r="E56" s="15">
        <f>D56/100*30+D56</f>
        <v>126.1</v>
      </c>
      <c r="F56" s="29">
        <f>(B56*E56)/1000</f>
        <v>3.1524999999999999</v>
      </c>
      <c r="G56" s="29"/>
      <c r="H56" s="50"/>
      <c r="I56" s="50"/>
      <c r="J56" s="50"/>
      <c r="K56" s="50"/>
      <c r="L56" s="50"/>
    </row>
    <row r="57" spans="1:12">
      <c r="A57" s="57" t="s">
        <v>147</v>
      </c>
      <c r="B57" s="25">
        <v>15</v>
      </c>
      <c r="C57" s="25">
        <v>15</v>
      </c>
      <c r="D57" s="15">
        <v>55</v>
      </c>
      <c r="E57" s="15">
        <f>D57/100*30+D57</f>
        <v>71.5</v>
      </c>
      <c r="F57" s="29">
        <f>(B57*E57)/1000</f>
        <v>1.0725</v>
      </c>
      <c r="G57" s="29"/>
      <c r="H57" s="50"/>
      <c r="I57" s="50"/>
      <c r="J57" s="50"/>
      <c r="K57" s="50"/>
      <c r="L57" s="50"/>
    </row>
    <row r="58" spans="1:12">
      <c r="A58" s="58" t="s">
        <v>143</v>
      </c>
      <c r="B58" s="313">
        <v>200</v>
      </c>
      <c r="C58" s="314"/>
      <c r="D58" s="15"/>
      <c r="E58" s="15"/>
      <c r="F58" s="29"/>
      <c r="G58" s="40">
        <v>5</v>
      </c>
      <c r="H58" s="50"/>
      <c r="I58" s="50"/>
      <c r="J58" s="50"/>
      <c r="K58" s="50"/>
      <c r="L58" s="50"/>
    </row>
    <row r="59" spans="1:12">
      <c r="A59" s="30" t="s">
        <v>163</v>
      </c>
      <c r="B59" s="59">
        <v>80</v>
      </c>
      <c r="C59" s="59">
        <v>80</v>
      </c>
      <c r="D59" s="302"/>
      <c r="E59" s="303"/>
      <c r="F59" s="303"/>
      <c r="G59" s="304"/>
      <c r="H59" s="50"/>
      <c r="I59" s="50"/>
      <c r="J59" s="50"/>
      <c r="K59" s="50"/>
      <c r="L59" s="61"/>
    </row>
    <row r="60" spans="1:12">
      <c r="A60" s="24" t="s">
        <v>163</v>
      </c>
      <c r="B60" s="25">
        <v>30</v>
      </c>
      <c r="C60" s="25">
        <v>30</v>
      </c>
      <c r="D60" s="15">
        <v>40</v>
      </c>
      <c r="E60" s="15">
        <f>D60/100*30+D60</f>
        <v>52</v>
      </c>
      <c r="F60" s="29">
        <v>1.5</v>
      </c>
      <c r="G60" s="29"/>
      <c r="H60" s="50"/>
      <c r="I60" s="50"/>
      <c r="J60" s="50"/>
      <c r="K60" s="50"/>
      <c r="L60" s="61"/>
    </row>
    <row r="61" spans="1:12">
      <c r="A61" s="30" t="s">
        <v>164</v>
      </c>
      <c r="B61" s="59">
        <v>30</v>
      </c>
      <c r="C61" s="59">
        <v>30</v>
      </c>
      <c r="D61" s="302"/>
      <c r="E61" s="303"/>
      <c r="F61" s="303"/>
      <c r="G61" s="304"/>
      <c r="H61" s="50"/>
      <c r="I61" s="50"/>
      <c r="J61" s="50"/>
      <c r="K61" s="50"/>
      <c r="L61" s="61"/>
    </row>
    <row r="62" spans="1:12">
      <c r="A62" s="30" t="s">
        <v>164</v>
      </c>
      <c r="B62" s="59">
        <v>30</v>
      </c>
      <c r="C62" s="59">
        <v>30</v>
      </c>
      <c r="D62" s="15">
        <v>44</v>
      </c>
      <c r="E62" s="15">
        <f>D62/100*30+D62</f>
        <v>57.2</v>
      </c>
      <c r="F62" s="29">
        <v>1.5</v>
      </c>
      <c r="G62" s="40"/>
      <c r="H62" s="50"/>
      <c r="I62" s="50"/>
      <c r="J62" s="50"/>
      <c r="K62" s="50"/>
      <c r="L62" s="61"/>
    </row>
    <row r="63" spans="1:12" ht="15" customHeight="1">
      <c r="A63" s="302" t="s">
        <v>133</v>
      </c>
      <c r="B63" s="303"/>
      <c r="C63" s="303"/>
      <c r="D63" s="304"/>
      <c r="E63" s="45"/>
      <c r="F63" s="29"/>
      <c r="G63" s="62">
        <f>G26+G37+G42+G54+G58+F60+F62</f>
        <v>83</v>
      </c>
      <c r="H63" s="50"/>
      <c r="I63" s="50"/>
      <c r="J63" s="50"/>
      <c r="K63" s="50"/>
      <c r="L63" s="50"/>
    </row>
    <row r="64" spans="1:12">
      <c r="A64" s="22"/>
      <c r="B64" s="22"/>
      <c r="C64" s="63"/>
      <c r="E64" s="64"/>
      <c r="F64" s="22"/>
      <c r="G64" s="22"/>
    </row>
    <row r="65" spans="1:3">
      <c r="A65" s="22"/>
      <c r="B65" s="22"/>
      <c r="C65" s="63"/>
    </row>
    <row r="66" spans="1:3">
      <c r="A66" s="22"/>
      <c r="B66" s="22"/>
      <c r="C66" s="63"/>
    </row>
    <row r="67" spans="1:3">
      <c r="A67" s="22"/>
      <c r="B67" s="22"/>
      <c r="C67" s="63"/>
    </row>
    <row r="68" spans="1:3">
      <c r="A68" s="22"/>
      <c r="B68" s="22"/>
      <c r="C68" s="63"/>
    </row>
    <row r="69" spans="1:3">
      <c r="A69" s="22"/>
      <c r="B69" s="22"/>
      <c r="C69" s="63"/>
    </row>
    <row r="70" spans="1:3">
      <c r="A70" s="22"/>
      <c r="B70" s="22"/>
      <c r="C70" s="63"/>
    </row>
    <row r="71" spans="1:3">
      <c r="A71" s="22"/>
      <c r="B71" s="22"/>
      <c r="C71" s="63"/>
    </row>
    <row r="72" spans="1:3">
      <c r="A72" s="22"/>
      <c r="B72" s="22"/>
      <c r="C72" s="63"/>
    </row>
    <row r="73" spans="1:3">
      <c r="A73" s="22"/>
      <c r="B73" s="22"/>
      <c r="C73" s="63"/>
    </row>
    <row r="74" spans="1:3">
      <c r="A74" s="22"/>
      <c r="B74" s="22"/>
      <c r="C74" s="63"/>
    </row>
    <row r="75" spans="1:3">
      <c r="A75" s="22"/>
      <c r="B75" s="22"/>
      <c r="C75" s="63"/>
    </row>
    <row r="76" spans="1:3">
      <c r="A76" s="22"/>
      <c r="B76" s="22"/>
      <c r="C76" s="63"/>
    </row>
    <row r="77" spans="1:3">
      <c r="A77" s="22"/>
      <c r="B77" s="22"/>
      <c r="C77" s="63"/>
    </row>
    <row r="78" spans="1:3">
      <c r="A78" s="22"/>
      <c r="B78" s="22"/>
      <c r="C78" s="63"/>
    </row>
    <row r="79" spans="1:3">
      <c r="A79" s="22"/>
      <c r="B79" s="22"/>
      <c r="C79" s="63"/>
    </row>
    <row r="80" spans="1:3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C490" s="63"/>
    </row>
    <row r="491" spans="1:3">
      <c r="C491" s="63"/>
    </row>
    <row r="492" spans="1:3"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</sheetData>
  <mergeCells count="33">
    <mergeCell ref="A14:L14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A4:L4"/>
    <mergeCell ref="A5:L5"/>
    <mergeCell ref="C9:F9"/>
    <mergeCell ref="A10:L10"/>
    <mergeCell ref="A12:L12"/>
    <mergeCell ref="A43:L43"/>
    <mergeCell ref="B54:C54"/>
    <mergeCell ref="A19:L19"/>
    <mergeCell ref="A21:D21"/>
    <mergeCell ref="A22:L22"/>
    <mergeCell ref="A23:L23"/>
    <mergeCell ref="B26:C26"/>
    <mergeCell ref="C18:F18"/>
    <mergeCell ref="A27:L27"/>
    <mergeCell ref="B37:C37"/>
    <mergeCell ref="A38:L38"/>
    <mergeCell ref="B42:C42"/>
    <mergeCell ref="A55:L55"/>
    <mergeCell ref="B58:C58"/>
    <mergeCell ref="D59:G59"/>
    <mergeCell ref="D61:G61"/>
    <mergeCell ref="A63:D63"/>
  </mergeCells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topLeftCell="A40" zoomScaleSheetLayoutView="100" workbookViewId="0">
      <selection activeCell="A40" sqref="A1:XFD1048576"/>
    </sheetView>
  </sheetViews>
  <sheetFormatPr defaultRowHeight="16.5"/>
  <cols>
    <col min="1" max="1" width="30" style="131" customWidth="1"/>
    <col min="2" max="2" width="10" style="139" customWidth="1"/>
    <col min="3" max="3" width="9.28515625" style="139" bestFit="1" customWidth="1"/>
    <col min="4" max="4" width="11" style="139" customWidth="1"/>
    <col min="5" max="5" width="10.5703125" style="139" customWidth="1"/>
    <col min="6" max="6" width="11.140625" style="139" customWidth="1"/>
    <col min="7" max="7" width="11.42578125" style="139" bestFit="1" customWidth="1"/>
    <col min="8" max="8" width="35.140625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0">
      <c r="A1" s="126"/>
      <c r="B1" s="212"/>
      <c r="C1" s="129"/>
      <c r="D1" s="129"/>
      <c r="E1" s="129"/>
      <c r="F1" s="129"/>
      <c r="G1" s="129"/>
      <c r="H1" s="129"/>
      <c r="I1" s="129"/>
    </row>
    <row r="2" spans="1:10" ht="21" customHeight="1">
      <c r="A2" s="335" t="s">
        <v>103</v>
      </c>
      <c r="B2" s="335"/>
      <c r="C2" s="335"/>
      <c r="D2" s="335"/>
      <c r="E2" s="335"/>
      <c r="F2" s="335"/>
      <c r="G2" s="335"/>
      <c r="H2" s="335"/>
      <c r="I2" s="335"/>
    </row>
    <row r="3" spans="1:10" ht="25.5" customHeight="1">
      <c r="A3" s="126"/>
      <c r="B3" s="213"/>
      <c r="C3" s="300" t="s">
        <v>0</v>
      </c>
      <c r="D3" s="300"/>
      <c r="E3" s="300"/>
      <c r="F3" s="300"/>
      <c r="G3" s="300"/>
      <c r="H3" s="129"/>
      <c r="I3" s="129"/>
    </row>
    <row r="4" spans="1:10">
      <c r="A4" s="298" t="s">
        <v>1</v>
      </c>
      <c r="B4" s="297" t="s">
        <v>2</v>
      </c>
      <c r="C4" s="297" t="s">
        <v>3</v>
      </c>
      <c r="D4" s="298" t="s">
        <v>4</v>
      </c>
      <c r="E4" s="298" t="s">
        <v>5</v>
      </c>
      <c r="F4" s="299" t="s">
        <v>6</v>
      </c>
      <c r="G4" s="298" t="s">
        <v>7</v>
      </c>
      <c r="H4" s="299" t="s">
        <v>8</v>
      </c>
      <c r="I4" s="299" t="s">
        <v>9</v>
      </c>
    </row>
    <row r="5" spans="1:10">
      <c r="A5" s="298"/>
      <c r="B5" s="297"/>
      <c r="C5" s="297"/>
      <c r="D5" s="298"/>
      <c r="E5" s="298"/>
      <c r="F5" s="299"/>
      <c r="G5" s="298"/>
      <c r="H5" s="299"/>
      <c r="I5" s="299"/>
    </row>
    <row r="6" spans="1:10">
      <c r="A6" s="298"/>
      <c r="B6" s="201" t="s">
        <v>10</v>
      </c>
      <c r="C6" s="297"/>
      <c r="D6" s="199" t="s">
        <v>10</v>
      </c>
      <c r="E6" s="199" t="s">
        <v>10</v>
      </c>
      <c r="F6" s="204" t="s">
        <v>10</v>
      </c>
      <c r="G6" s="199" t="s">
        <v>11</v>
      </c>
      <c r="H6" s="299"/>
      <c r="I6" s="299"/>
    </row>
    <row r="7" spans="1:10" s="136" customFormat="1" ht="32.25" customHeight="1">
      <c r="A7" s="143" t="s">
        <v>78</v>
      </c>
      <c r="B7" s="141" t="s">
        <v>81</v>
      </c>
      <c r="C7" s="132">
        <v>31.01</v>
      </c>
      <c r="D7" s="132">
        <v>10.199999999999999</v>
      </c>
      <c r="E7" s="132">
        <v>7</v>
      </c>
      <c r="F7" s="132">
        <v>14.1</v>
      </c>
      <c r="G7" s="132">
        <v>159.4</v>
      </c>
      <c r="H7" s="160" t="s">
        <v>12</v>
      </c>
      <c r="I7" s="134" t="s">
        <v>77</v>
      </c>
      <c r="J7" s="135" t="s">
        <v>35</v>
      </c>
    </row>
    <row r="8" spans="1:10" ht="27.75" customHeight="1">
      <c r="A8" s="137" t="s">
        <v>79</v>
      </c>
      <c r="B8" s="141">
        <v>200</v>
      </c>
      <c r="C8" s="132">
        <v>19.079999999999998</v>
      </c>
      <c r="D8" s="132">
        <v>3.8</v>
      </c>
      <c r="E8" s="132">
        <v>3.5</v>
      </c>
      <c r="F8" s="132">
        <v>11.2</v>
      </c>
      <c r="G8" s="132">
        <v>91.2</v>
      </c>
      <c r="H8" s="160" t="s">
        <v>12</v>
      </c>
      <c r="I8" s="134" t="s">
        <v>80</v>
      </c>
      <c r="J8" s="130" t="s">
        <v>35</v>
      </c>
    </row>
    <row r="9" spans="1:10" ht="23.25" customHeight="1">
      <c r="A9" s="142" t="s">
        <v>16</v>
      </c>
      <c r="B9" s="134">
        <v>60</v>
      </c>
      <c r="C9" s="132">
        <v>4.7</v>
      </c>
      <c r="D9" s="132">
        <v>2.8</v>
      </c>
      <c r="E9" s="132">
        <v>0.8</v>
      </c>
      <c r="F9" s="132">
        <v>20</v>
      </c>
      <c r="G9" s="132">
        <v>105.6</v>
      </c>
      <c r="H9" s="160" t="s">
        <v>17</v>
      </c>
      <c r="I9" s="134">
        <v>125</v>
      </c>
      <c r="J9" s="130" t="s">
        <v>35</v>
      </c>
    </row>
    <row r="10" spans="1:10" ht="27.75" customHeight="1">
      <c r="A10" s="142" t="s">
        <v>65</v>
      </c>
      <c r="B10" s="134">
        <v>200</v>
      </c>
      <c r="C10" s="132">
        <v>18.23</v>
      </c>
      <c r="D10" s="124">
        <v>0</v>
      </c>
      <c r="E10" s="124">
        <v>0</v>
      </c>
      <c r="F10" s="124">
        <v>20.2</v>
      </c>
      <c r="G10" s="124">
        <v>84.8</v>
      </c>
      <c r="H10" s="238" t="s">
        <v>266</v>
      </c>
      <c r="I10" s="134"/>
      <c r="J10" s="130" t="s">
        <v>35</v>
      </c>
    </row>
    <row r="11" spans="1:10" ht="18" customHeight="1">
      <c r="A11" s="150" t="s">
        <v>18</v>
      </c>
      <c r="B11" s="237"/>
      <c r="C11" s="237">
        <f>SUM(C7:C10)</f>
        <v>73.02000000000001</v>
      </c>
      <c r="D11" s="237">
        <f>SUM(D7:D10)</f>
        <v>16.8</v>
      </c>
      <c r="E11" s="237">
        <f>SUM(E7:E10)</f>
        <v>11.3</v>
      </c>
      <c r="F11" s="237">
        <f>SUM(F7:F10)</f>
        <v>65.5</v>
      </c>
      <c r="G11" s="237">
        <f>SUM(G7:G10)</f>
        <v>441.00000000000006</v>
      </c>
      <c r="H11" s="199"/>
      <c r="I11" s="152"/>
    </row>
    <row r="12" spans="1:10" ht="21" customHeight="1">
      <c r="A12" s="336" t="s">
        <v>19</v>
      </c>
      <c r="B12" s="301"/>
      <c r="C12" s="301"/>
      <c r="D12" s="301"/>
      <c r="E12" s="301"/>
      <c r="F12" s="301"/>
      <c r="G12" s="301"/>
      <c r="H12" s="301"/>
      <c r="I12" s="337"/>
    </row>
    <row r="13" spans="1:10" s="153" customFormat="1" ht="31.5" customHeight="1">
      <c r="A13" s="143" t="s">
        <v>36</v>
      </c>
      <c r="B13" s="134">
        <v>60</v>
      </c>
      <c r="C13" s="132">
        <v>5</v>
      </c>
      <c r="D13" s="132">
        <v>1</v>
      </c>
      <c r="E13" s="132">
        <v>6.1</v>
      </c>
      <c r="F13" s="132">
        <v>5.8</v>
      </c>
      <c r="G13" s="132">
        <v>81.5</v>
      </c>
      <c r="H13" s="134" t="s">
        <v>12</v>
      </c>
      <c r="I13" s="134" t="s">
        <v>37</v>
      </c>
      <c r="J13" s="139" t="s">
        <v>35</v>
      </c>
    </row>
    <row r="14" spans="1:10" ht="37.5" customHeight="1">
      <c r="A14" s="55" t="s">
        <v>83</v>
      </c>
      <c r="B14" s="134">
        <v>250</v>
      </c>
      <c r="C14" s="132">
        <v>15</v>
      </c>
      <c r="D14" s="124">
        <v>2.0099999999999998</v>
      </c>
      <c r="E14" s="124">
        <v>5.09</v>
      </c>
      <c r="F14" s="124">
        <v>11.98</v>
      </c>
      <c r="G14" s="124">
        <v>107</v>
      </c>
      <c r="H14" s="215" t="s">
        <v>30</v>
      </c>
      <c r="I14" s="134">
        <v>96</v>
      </c>
    </row>
    <row r="15" spans="1:10" ht="30" customHeight="1">
      <c r="A15" s="143" t="s">
        <v>84</v>
      </c>
      <c r="B15" s="134">
        <v>150</v>
      </c>
      <c r="C15" s="132">
        <v>10</v>
      </c>
      <c r="D15" s="132">
        <v>2.9</v>
      </c>
      <c r="E15" s="132">
        <v>26.5</v>
      </c>
      <c r="F15" s="132">
        <v>8.1</v>
      </c>
      <c r="G15" s="132">
        <v>283</v>
      </c>
      <c r="H15" s="134" t="s">
        <v>12</v>
      </c>
      <c r="I15" s="134" t="s">
        <v>85</v>
      </c>
    </row>
    <row r="16" spans="1:10" ht="31.5" customHeight="1">
      <c r="A16" s="143" t="s">
        <v>88</v>
      </c>
      <c r="B16" s="134">
        <v>100</v>
      </c>
      <c r="C16" s="132">
        <v>35</v>
      </c>
      <c r="D16" s="132">
        <v>13</v>
      </c>
      <c r="E16" s="132">
        <v>14.8</v>
      </c>
      <c r="F16" s="132">
        <v>3.5</v>
      </c>
      <c r="G16" s="132">
        <v>202.8</v>
      </c>
      <c r="H16" s="215" t="s">
        <v>87</v>
      </c>
      <c r="I16" s="134">
        <v>290</v>
      </c>
      <c r="J16" s="130" t="s">
        <v>40</v>
      </c>
    </row>
    <row r="17" spans="1:10" ht="30.75" customHeight="1">
      <c r="A17" s="142" t="s">
        <v>23</v>
      </c>
      <c r="B17" s="134">
        <v>200</v>
      </c>
      <c r="C17" s="132">
        <v>5</v>
      </c>
      <c r="D17" s="132">
        <v>0.6</v>
      </c>
      <c r="E17" s="132">
        <v>0</v>
      </c>
      <c r="F17" s="132">
        <v>22.8</v>
      </c>
      <c r="G17" s="132">
        <v>93.2</v>
      </c>
      <c r="H17" s="134" t="s">
        <v>12</v>
      </c>
      <c r="I17" s="134" t="s">
        <v>24</v>
      </c>
      <c r="J17" s="131"/>
    </row>
    <row r="18" spans="1:10" ht="30" customHeight="1">
      <c r="A18" s="143" t="s">
        <v>25</v>
      </c>
      <c r="B18" s="134">
        <v>80</v>
      </c>
      <c r="C18" s="132">
        <v>1.5</v>
      </c>
      <c r="D18" s="132">
        <v>6.5</v>
      </c>
      <c r="E18" s="132">
        <v>0.8</v>
      </c>
      <c r="F18" s="132">
        <v>33.799999999999997</v>
      </c>
      <c r="G18" s="132">
        <v>177.6</v>
      </c>
      <c r="H18" s="215" t="s">
        <v>26</v>
      </c>
      <c r="I18" s="134">
        <v>13003</v>
      </c>
      <c r="J18" s="130" t="s">
        <v>35</v>
      </c>
    </row>
    <row r="19" spans="1:10" ht="33.75" customHeight="1">
      <c r="A19" s="161" t="s">
        <v>41</v>
      </c>
      <c r="B19" s="134">
        <v>30</v>
      </c>
      <c r="C19" s="132">
        <v>1.5</v>
      </c>
      <c r="D19" s="132">
        <v>2.4</v>
      </c>
      <c r="E19" s="132">
        <v>0.3</v>
      </c>
      <c r="F19" s="132">
        <v>14.6</v>
      </c>
      <c r="G19" s="132">
        <v>72.599999999999994</v>
      </c>
      <c r="H19" s="215" t="s">
        <v>26</v>
      </c>
      <c r="I19" s="134">
        <v>13002</v>
      </c>
      <c r="J19" s="130" t="s">
        <v>35</v>
      </c>
    </row>
    <row r="20" spans="1:10" ht="24" customHeight="1">
      <c r="A20" s="150" t="s">
        <v>27</v>
      </c>
      <c r="B20" s="201"/>
      <c r="C20" s="211">
        <f>SUM(C13:C19)</f>
        <v>73</v>
      </c>
      <c r="D20" s="211">
        <f>SUM(D13:D19)</f>
        <v>28.41</v>
      </c>
      <c r="E20" s="211">
        <f>SUM(E13:E19)</f>
        <v>53.589999999999989</v>
      </c>
      <c r="F20" s="211">
        <f>SUM(F13:F19)</f>
        <v>100.58</v>
      </c>
      <c r="G20" s="211">
        <f>SUM(G13:G19)</f>
        <v>1017.7</v>
      </c>
      <c r="H20" s="199"/>
      <c r="I20" s="199"/>
    </row>
    <row r="21" spans="1:10" ht="24" customHeight="1">
      <c r="A21" s="166" t="s">
        <v>42</v>
      </c>
      <c r="B21" s="56"/>
      <c r="C21" s="174">
        <f>C11+C20</f>
        <v>146.02000000000001</v>
      </c>
      <c r="D21" s="174">
        <f>D11+D20</f>
        <v>45.21</v>
      </c>
      <c r="E21" s="174">
        <f>E11+E20</f>
        <v>64.889999999999986</v>
      </c>
      <c r="F21" s="174">
        <f>F11+F20</f>
        <v>166.07999999999998</v>
      </c>
      <c r="G21" s="174">
        <f>G11+G20</f>
        <v>1458.7</v>
      </c>
      <c r="H21" s="56"/>
      <c r="I21" s="167"/>
      <c r="J21" s="182"/>
    </row>
    <row r="22" spans="1:10">
      <c r="A22" s="126"/>
      <c r="B22" s="212"/>
      <c r="C22" s="129"/>
      <c r="D22" s="129"/>
      <c r="E22" s="129"/>
      <c r="F22" s="129"/>
      <c r="G22" s="129"/>
      <c r="H22" s="129"/>
      <c r="I22" s="129"/>
    </row>
    <row r="23" spans="1:10">
      <c r="A23" s="335" t="s">
        <v>125</v>
      </c>
      <c r="B23" s="335"/>
      <c r="C23" s="335"/>
      <c r="D23" s="335"/>
      <c r="E23" s="335"/>
      <c r="F23" s="335"/>
      <c r="G23" s="335"/>
      <c r="H23" s="335"/>
      <c r="I23" s="335"/>
    </row>
    <row r="24" spans="1:10">
      <c r="A24" s="126"/>
      <c r="B24" s="213"/>
      <c r="C24" s="300" t="s">
        <v>0</v>
      </c>
      <c r="D24" s="300"/>
      <c r="E24" s="300"/>
      <c r="F24" s="300"/>
      <c r="G24" s="300"/>
      <c r="H24" s="129"/>
      <c r="I24" s="129"/>
    </row>
    <row r="25" spans="1:10">
      <c r="A25" s="298" t="s">
        <v>1</v>
      </c>
      <c r="B25" s="297" t="s">
        <v>2</v>
      </c>
      <c r="C25" s="297" t="s">
        <v>3</v>
      </c>
      <c r="D25" s="298" t="s">
        <v>4</v>
      </c>
      <c r="E25" s="298" t="s">
        <v>5</v>
      </c>
      <c r="F25" s="299" t="s">
        <v>6</v>
      </c>
      <c r="G25" s="298" t="s">
        <v>7</v>
      </c>
      <c r="H25" s="299" t="s">
        <v>8</v>
      </c>
      <c r="I25" s="299" t="s">
        <v>9</v>
      </c>
    </row>
    <row r="26" spans="1:10">
      <c r="A26" s="298"/>
      <c r="B26" s="297"/>
      <c r="C26" s="297"/>
      <c r="D26" s="298"/>
      <c r="E26" s="298"/>
      <c r="F26" s="299"/>
      <c r="G26" s="298"/>
      <c r="H26" s="299"/>
      <c r="I26" s="299"/>
    </row>
    <row r="27" spans="1:10">
      <c r="A27" s="298"/>
      <c r="B27" s="201" t="s">
        <v>10</v>
      </c>
      <c r="C27" s="297"/>
      <c r="D27" s="199" t="s">
        <v>10</v>
      </c>
      <c r="E27" s="199" t="s">
        <v>10</v>
      </c>
      <c r="F27" s="204" t="s">
        <v>10</v>
      </c>
      <c r="G27" s="199" t="s">
        <v>11</v>
      </c>
      <c r="H27" s="299"/>
      <c r="I27" s="299"/>
    </row>
    <row r="28" spans="1:10" ht="31.5" customHeight="1">
      <c r="A28" s="173" t="s">
        <v>78</v>
      </c>
      <c r="B28" s="141" t="s">
        <v>82</v>
      </c>
      <c r="C28" s="132">
        <f>C7</f>
        <v>31.01</v>
      </c>
      <c r="D28" s="132">
        <v>13.5</v>
      </c>
      <c r="E28" s="132">
        <v>9.1999999999999993</v>
      </c>
      <c r="F28" s="132">
        <v>18.8</v>
      </c>
      <c r="G28" s="132">
        <v>212.5</v>
      </c>
      <c r="H28" s="134" t="s">
        <v>12</v>
      </c>
      <c r="I28" s="134" t="s">
        <v>77</v>
      </c>
      <c r="J28" s="135" t="s">
        <v>35</v>
      </c>
    </row>
    <row r="29" spans="1:10" ht="31.5" customHeight="1">
      <c r="A29" s="138" t="s">
        <v>79</v>
      </c>
      <c r="B29" s="141">
        <v>200</v>
      </c>
      <c r="C29" s="132">
        <f>C8</f>
        <v>19.079999999999998</v>
      </c>
      <c r="D29" s="132">
        <v>3.8</v>
      </c>
      <c r="E29" s="132">
        <v>3.5</v>
      </c>
      <c r="F29" s="132">
        <v>11.2</v>
      </c>
      <c r="G29" s="132">
        <v>91.2</v>
      </c>
      <c r="H29" s="134" t="s">
        <v>12</v>
      </c>
      <c r="I29" s="134" t="s">
        <v>80</v>
      </c>
      <c r="J29" s="130" t="s">
        <v>35</v>
      </c>
    </row>
    <row r="30" spans="1:10" ht="23.25" customHeight="1">
      <c r="A30" s="138" t="s">
        <v>16</v>
      </c>
      <c r="B30" s="134">
        <v>60</v>
      </c>
      <c r="C30" s="132">
        <f>C9</f>
        <v>4.7</v>
      </c>
      <c r="D30" s="132">
        <v>2.8</v>
      </c>
      <c r="E30" s="132">
        <v>0.8</v>
      </c>
      <c r="F30" s="132">
        <v>20</v>
      </c>
      <c r="G30" s="132">
        <v>105.6</v>
      </c>
      <c r="H30" s="134" t="s">
        <v>17</v>
      </c>
      <c r="I30" s="134">
        <v>125</v>
      </c>
      <c r="J30" s="130" t="s">
        <v>35</v>
      </c>
    </row>
    <row r="31" spans="1:10" ht="39.75" customHeight="1">
      <c r="A31" s="138" t="s">
        <v>65</v>
      </c>
      <c r="B31" s="134">
        <v>200</v>
      </c>
      <c r="C31" s="132">
        <f>C10</f>
        <v>18.23</v>
      </c>
      <c r="D31" s="124">
        <v>0</v>
      </c>
      <c r="E31" s="124">
        <v>0</v>
      </c>
      <c r="F31" s="124">
        <v>20.2</v>
      </c>
      <c r="G31" s="124">
        <v>84.8</v>
      </c>
      <c r="H31" s="238" t="s">
        <v>266</v>
      </c>
      <c r="I31" s="134"/>
      <c r="J31" s="130" t="s">
        <v>35</v>
      </c>
    </row>
    <row r="32" spans="1:10" ht="21.75" customHeight="1">
      <c r="A32" s="186" t="s">
        <v>18</v>
      </c>
      <c r="B32" s="237"/>
      <c r="C32" s="237">
        <f>SUM(C28:C31)</f>
        <v>73.02000000000001</v>
      </c>
      <c r="D32" s="237">
        <f>SUM(D28:D31)</f>
        <v>20.100000000000001</v>
      </c>
      <c r="E32" s="237">
        <f>SUM(E28:E31)</f>
        <v>13.5</v>
      </c>
      <c r="F32" s="237">
        <f>SUM(F28:F31)</f>
        <v>70.2</v>
      </c>
      <c r="G32" s="237">
        <f>SUM(G28:G31)</f>
        <v>494.09999999999997</v>
      </c>
      <c r="H32" s="187"/>
      <c r="I32" s="187"/>
    </row>
    <row r="33" spans="1:10" ht="22.5" customHeight="1">
      <c r="A33" s="336" t="s">
        <v>19</v>
      </c>
      <c r="B33" s="301"/>
      <c r="C33" s="301"/>
      <c r="D33" s="301"/>
      <c r="E33" s="301"/>
      <c r="F33" s="301"/>
      <c r="G33" s="301"/>
      <c r="H33" s="301"/>
      <c r="I33" s="337"/>
    </row>
    <row r="34" spans="1:10" ht="33">
      <c r="A34" s="183" t="s">
        <v>36</v>
      </c>
      <c r="B34" s="157">
        <v>100</v>
      </c>
      <c r="C34" s="178">
        <f>C13</f>
        <v>5</v>
      </c>
      <c r="D34" s="178">
        <v>1.66</v>
      </c>
      <c r="E34" s="178">
        <v>10.130000000000001</v>
      </c>
      <c r="F34" s="178">
        <v>9.6300000000000008</v>
      </c>
      <c r="G34" s="178">
        <v>135.29</v>
      </c>
      <c r="H34" s="157" t="s">
        <v>12</v>
      </c>
      <c r="I34" s="134" t="s">
        <v>37</v>
      </c>
      <c r="J34" s="139" t="s">
        <v>35</v>
      </c>
    </row>
    <row r="35" spans="1:10" ht="38.25" customHeight="1">
      <c r="A35" s="55" t="s">
        <v>83</v>
      </c>
      <c r="B35" s="134">
        <v>300</v>
      </c>
      <c r="C35" s="178">
        <f t="shared" ref="C35:C40" si="0">C14</f>
        <v>15</v>
      </c>
      <c r="D35" s="124">
        <v>2.82</v>
      </c>
      <c r="E35" s="124">
        <v>7.13</v>
      </c>
      <c r="F35" s="124">
        <v>16.77</v>
      </c>
      <c r="G35" s="124">
        <v>150</v>
      </c>
      <c r="H35" s="238" t="s">
        <v>30</v>
      </c>
      <c r="I35" s="134">
        <v>96</v>
      </c>
      <c r="J35" s="130" t="s">
        <v>35</v>
      </c>
    </row>
    <row r="36" spans="1:10" ht="25.5" customHeight="1">
      <c r="A36" s="142" t="s">
        <v>86</v>
      </c>
      <c r="B36" s="134">
        <v>180</v>
      </c>
      <c r="C36" s="178">
        <f t="shared" si="0"/>
        <v>10</v>
      </c>
      <c r="D36" s="132">
        <v>3.51</v>
      </c>
      <c r="E36" s="132">
        <v>31.86</v>
      </c>
      <c r="F36" s="132">
        <v>9.7200000000000006</v>
      </c>
      <c r="G36" s="132">
        <v>339.57</v>
      </c>
      <c r="H36" s="134" t="s">
        <v>12</v>
      </c>
      <c r="I36" s="181" t="s">
        <v>85</v>
      </c>
      <c r="J36" s="130" t="s">
        <v>35</v>
      </c>
    </row>
    <row r="37" spans="1:10" ht="26.25" customHeight="1">
      <c r="A37" s="143" t="s">
        <v>88</v>
      </c>
      <c r="B37" s="134">
        <v>100</v>
      </c>
      <c r="C37" s="178">
        <f t="shared" si="0"/>
        <v>35</v>
      </c>
      <c r="D37" s="132">
        <v>13</v>
      </c>
      <c r="E37" s="132">
        <v>14.8</v>
      </c>
      <c r="F37" s="132">
        <v>3.5</v>
      </c>
      <c r="G37" s="132">
        <v>202.8</v>
      </c>
      <c r="H37" s="215" t="s">
        <v>87</v>
      </c>
      <c r="I37" s="134">
        <v>290</v>
      </c>
      <c r="J37" s="130" t="s">
        <v>40</v>
      </c>
    </row>
    <row r="38" spans="1:10" ht="25.5" customHeight="1">
      <c r="A38" s="142" t="s">
        <v>23</v>
      </c>
      <c r="B38" s="157">
        <v>200</v>
      </c>
      <c r="C38" s="176">
        <v>5</v>
      </c>
      <c r="D38" s="178">
        <v>0.6</v>
      </c>
      <c r="E38" s="178">
        <v>0</v>
      </c>
      <c r="F38" s="178">
        <v>22.8</v>
      </c>
      <c r="G38" s="178">
        <v>93.2</v>
      </c>
      <c r="H38" s="134" t="s">
        <v>12</v>
      </c>
      <c r="I38" s="157" t="s">
        <v>24</v>
      </c>
      <c r="J38" s="131"/>
    </row>
    <row r="39" spans="1:10" ht="31.5" customHeight="1">
      <c r="A39" s="143" t="s">
        <v>25</v>
      </c>
      <c r="B39" s="134">
        <v>80</v>
      </c>
      <c r="C39" s="178">
        <f t="shared" si="0"/>
        <v>1.5</v>
      </c>
      <c r="D39" s="132">
        <v>6.5</v>
      </c>
      <c r="E39" s="132">
        <v>0.8</v>
      </c>
      <c r="F39" s="132">
        <v>33.799999999999997</v>
      </c>
      <c r="G39" s="132">
        <v>177.6</v>
      </c>
      <c r="H39" s="215" t="s">
        <v>26</v>
      </c>
      <c r="I39" s="134">
        <v>13003</v>
      </c>
      <c r="J39" s="130" t="s">
        <v>35</v>
      </c>
    </row>
    <row r="40" spans="1:10" ht="36.75" customHeight="1">
      <c r="A40" s="161" t="s">
        <v>41</v>
      </c>
      <c r="B40" s="134">
        <v>30</v>
      </c>
      <c r="C40" s="178">
        <f t="shared" si="0"/>
        <v>1.5</v>
      </c>
      <c r="D40" s="132">
        <v>2.4</v>
      </c>
      <c r="E40" s="132">
        <v>0.3</v>
      </c>
      <c r="F40" s="132">
        <v>14.6</v>
      </c>
      <c r="G40" s="132">
        <v>72.599999999999994</v>
      </c>
      <c r="H40" s="215" t="s">
        <v>26</v>
      </c>
      <c r="I40" s="134">
        <v>13002</v>
      </c>
      <c r="J40" s="130" t="s">
        <v>35</v>
      </c>
    </row>
    <row r="41" spans="1:10" ht="21.75" customHeight="1">
      <c r="A41" s="150" t="s">
        <v>27</v>
      </c>
      <c r="B41" s="201"/>
      <c r="C41" s="211">
        <f>SUM(C34:C40)</f>
        <v>73</v>
      </c>
      <c r="D41" s="211">
        <f>SUM(D34:D40)</f>
        <v>30.49</v>
      </c>
      <c r="E41" s="211">
        <f>SUM(E34:E40)</f>
        <v>65.02</v>
      </c>
      <c r="F41" s="211">
        <f>SUM(F34:F40)</f>
        <v>110.82</v>
      </c>
      <c r="G41" s="211">
        <f>SUM(G34:G40)</f>
        <v>1171.0599999999997</v>
      </c>
      <c r="H41" s="199"/>
      <c r="I41" s="152"/>
    </row>
    <row r="42" spans="1:10" ht="21.75" customHeight="1">
      <c r="A42" s="166" t="s">
        <v>42</v>
      </c>
      <c r="B42" s="56"/>
      <c r="C42" s="174">
        <f>C41+C32</f>
        <v>146.02000000000001</v>
      </c>
      <c r="D42" s="174">
        <f>D32+D41</f>
        <v>50.59</v>
      </c>
      <c r="E42" s="174">
        <f>E32+E41</f>
        <v>78.52</v>
      </c>
      <c r="F42" s="174">
        <f>F32+F41</f>
        <v>181.01999999999998</v>
      </c>
      <c r="G42" s="174">
        <f>G32+G41</f>
        <v>1665.1599999999996</v>
      </c>
      <c r="H42" s="56"/>
      <c r="I42" s="167"/>
      <c r="J42" s="182"/>
    </row>
  </sheetData>
  <mergeCells count="24">
    <mergeCell ref="G25:G26"/>
    <mergeCell ref="H25:H27"/>
    <mergeCell ref="I25:I27"/>
    <mergeCell ref="A33:I33"/>
    <mergeCell ref="I4:I6"/>
    <mergeCell ref="A12:I12"/>
    <mergeCell ref="A23:I23"/>
    <mergeCell ref="C24:G24"/>
    <mergeCell ref="A25:A27"/>
    <mergeCell ref="B25:B26"/>
    <mergeCell ref="C25:C27"/>
    <mergeCell ref="D25:D26"/>
    <mergeCell ref="E25:E26"/>
    <mergeCell ref="F25:F26"/>
    <mergeCell ref="A2:I2"/>
    <mergeCell ref="C3:G3"/>
    <mergeCell ref="A4:A6"/>
    <mergeCell ref="B4:B5"/>
    <mergeCell ref="C4:C6"/>
    <mergeCell ref="D4:D5"/>
    <mergeCell ref="E4:E5"/>
    <mergeCell ref="F4:F5"/>
    <mergeCell ref="G4:G5"/>
    <mergeCell ref="H4:H6"/>
  </mergeCells>
  <pageMargins left="0.19685039370078741" right="0.19685039370078741" top="0.59055118110236227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849"/>
  <sheetViews>
    <sheetView view="pageBreakPreview" topLeftCell="A4" zoomScaleSheetLayoutView="100" workbookViewId="0">
      <selection activeCell="H13" sqref="H13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8" width="10.42578125" style="22" customWidth="1"/>
    <col min="9" max="9" width="9.140625" style="22"/>
    <col min="10" max="10" width="10.28515625" style="22" customWidth="1"/>
    <col min="11" max="11" width="11.28515625" style="22" customWidth="1"/>
    <col min="12" max="12" width="10.7109375" style="22" customWidth="1"/>
    <col min="13" max="16384" width="9.140625" style="22"/>
  </cols>
  <sheetData>
    <row r="1" spans="1:12" ht="42" customHeight="1">
      <c r="A1" s="322" t="s">
        <v>196</v>
      </c>
      <c r="B1" s="322"/>
      <c r="C1" s="322"/>
      <c r="D1" s="322"/>
      <c r="E1" s="322"/>
      <c r="F1" s="322"/>
      <c r="G1" s="322"/>
      <c r="H1" s="322"/>
      <c r="I1" s="322"/>
      <c r="J1" s="322" t="s">
        <v>128</v>
      </c>
      <c r="K1" s="322"/>
      <c r="L1" s="322"/>
    </row>
    <row r="2" spans="1:12" ht="19.5" customHeight="1">
      <c r="A2" s="323" t="s">
        <v>1</v>
      </c>
      <c r="B2" s="323" t="s">
        <v>129</v>
      </c>
      <c r="C2" s="323" t="s">
        <v>130</v>
      </c>
      <c r="D2" s="324" t="s">
        <v>131</v>
      </c>
      <c r="E2" s="324" t="s">
        <v>132</v>
      </c>
      <c r="F2" s="325" t="s">
        <v>133</v>
      </c>
      <c r="G2" s="325" t="s">
        <v>134</v>
      </c>
      <c r="H2" s="326" t="s">
        <v>135</v>
      </c>
      <c r="I2" s="326"/>
      <c r="J2" s="326"/>
      <c r="K2" s="326"/>
      <c r="L2" s="326"/>
    </row>
    <row r="3" spans="1:12" ht="13.5" customHeight="1">
      <c r="A3" s="323"/>
      <c r="B3" s="323"/>
      <c r="C3" s="323"/>
      <c r="D3" s="324"/>
      <c r="E3" s="324"/>
      <c r="F3" s="325"/>
      <c r="G3" s="325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21" t="s">
        <v>221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</row>
    <row r="5" spans="1:12" ht="13.5" customHeight="1">
      <c r="A5" s="310" t="s">
        <v>78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2"/>
    </row>
    <row r="6" spans="1:12" ht="15.75" customHeight="1">
      <c r="A6" s="71" t="s">
        <v>139</v>
      </c>
      <c r="B6" s="15">
        <v>40</v>
      </c>
      <c r="C6" s="15">
        <v>35</v>
      </c>
      <c r="D6" s="39">
        <v>64</v>
      </c>
      <c r="E6" s="27">
        <f>D6/100*35+D6</f>
        <v>86.4</v>
      </c>
      <c r="F6" s="28">
        <f>(B6*E6)/1000</f>
        <v>3.456</v>
      </c>
      <c r="G6" s="29"/>
      <c r="H6" s="15"/>
      <c r="I6" s="15"/>
      <c r="J6" s="15"/>
      <c r="K6" s="15"/>
      <c r="L6" s="15"/>
    </row>
    <row r="7" spans="1:12" ht="15.75" customHeight="1">
      <c r="A7" s="71" t="s">
        <v>168</v>
      </c>
      <c r="B7" s="15">
        <v>1</v>
      </c>
      <c r="C7" s="15">
        <v>1</v>
      </c>
      <c r="D7" s="39">
        <v>17</v>
      </c>
      <c r="E7" s="27">
        <f t="shared" ref="E7:E12" si="0">D7/100*35+D7</f>
        <v>22.95</v>
      </c>
      <c r="F7" s="28">
        <f t="shared" ref="F7:F12" si="1">(B7*E7)/1000</f>
        <v>2.2949999999999998E-2</v>
      </c>
      <c r="G7" s="29"/>
      <c r="H7" s="15"/>
      <c r="I7" s="15"/>
      <c r="J7" s="15"/>
      <c r="K7" s="15"/>
      <c r="L7" s="15"/>
    </row>
    <row r="8" spans="1:12" ht="15.75" customHeight="1">
      <c r="A8" s="71" t="s">
        <v>141</v>
      </c>
      <c r="B8" s="15">
        <v>15</v>
      </c>
      <c r="C8" s="15">
        <v>15</v>
      </c>
      <c r="D8" s="39">
        <v>55</v>
      </c>
      <c r="E8" s="27">
        <f t="shared" si="0"/>
        <v>74.25</v>
      </c>
      <c r="F8" s="28">
        <f t="shared" si="1"/>
        <v>1.11375</v>
      </c>
      <c r="G8" s="29"/>
      <c r="H8" s="15"/>
      <c r="I8" s="15"/>
      <c r="J8" s="15"/>
      <c r="K8" s="15"/>
      <c r="L8" s="15"/>
    </row>
    <row r="9" spans="1:12" ht="15.75" customHeight="1">
      <c r="A9" s="71" t="s">
        <v>142</v>
      </c>
      <c r="B9" s="15">
        <v>5</v>
      </c>
      <c r="C9" s="15">
        <v>5</v>
      </c>
      <c r="D9" s="39">
        <v>395.5</v>
      </c>
      <c r="E9" s="27">
        <f t="shared" si="0"/>
        <v>533.92499999999995</v>
      </c>
      <c r="F9" s="28">
        <f t="shared" si="1"/>
        <v>2.6696249999999999</v>
      </c>
      <c r="G9" s="29"/>
      <c r="H9" s="15"/>
      <c r="I9" s="15"/>
      <c r="J9" s="15"/>
      <c r="K9" s="15"/>
      <c r="L9" s="15"/>
    </row>
    <row r="10" spans="1:12" ht="15" customHeight="1">
      <c r="A10" s="71" t="s">
        <v>197</v>
      </c>
      <c r="B10" s="15">
        <v>83.54</v>
      </c>
      <c r="C10" s="15">
        <v>61</v>
      </c>
      <c r="D10" s="39">
        <v>152</v>
      </c>
      <c r="E10" s="27">
        <f t="shared" si="0"/>
        <v>205.2</v>
      </c>
      <c r="F10" s="28">
        <f t="shared" si="1"/>
        <v>17.142408</v>
      </c>
      <c r="G10" s="29"/>
      <c r="H10" s="15"/>
      <c r="I10" s="15"/>
      <c r="J10" s="15"/>
      <c r="K10" s="15"/>
      <c r="L10" s="15"/>
    </row>
    <row r="11" spans="1:12" ht="15" customHeight="1">
      <c r="A11" s="71" t="s">
        <v>198</v>
      </c>
      <c r="B11" s="15">
        <v>15</v>
      </c>
      <c r="C11" s="15">
        <v>12.7</v>
      </c>
      <c r="D11" s="39">
        <v>185</v>
      </c>
      <c r="E11" s="27">
        <f t="shared" si="0"/>
        <v>249.75</v>
      </c>
      <c r="F11" s="28">
        <f t="shared" si="1"/>
        <v>3.7462499999999999</v>
      </c>
      <c r="G11" s="29"/>
      <c r="H11" s="15"/>
      <c r="I11" s="15"/>
      <c r="J11" s="15"/>
      <c r="K11" s="15"/>
      <c r="L11" s="15"/>
    </row>
    <row r="12" spans="1:12" ht="15.75" customHeight="1">
      <c r="A12" s="71" t="s">
        <v>274</v>
      </c>
      <c r="B12" s="15">
        <v>20</v>
      </c>
      <c r="C12" s="15">
        <v>20</v>
      </c>
      <c r="D12" s="39">
        <v>106</v>
      </c>
      <c r="E12" s="27">
        <f t="shared" si="0"/>
        <v>143.1</v>
      </c>
      <c r="F12" s="28">
        <f t="shared" si="1"/>
        <v>2.8620000000000001</v>
      </c>
      <c r="G12" s="29"/>
      <c r="H12" s="15"/>
      <c r="I12" s="15"/>
      <c r="J12" s="15"/>
      <c r="K12" s="15"/>
      <c r="L12" s="15"/>
    </row>
    <row r="13" spans="1:12" ht="13.5" customHeight="1">
      <c r="A13" s="70" t="s">
        <v>143</v>
      </c>
      <c r="B13" s="34"/>
      <c r="C13" s="305" t="s">
        <v>29</v>
      </c>
      <c r="D13" s="311"/>
      <c r="E13" s="311"/>
      <c r="F13" s="312"/>
      <c r="G13" s="31">
        <f>SUM(F6:F12)</f>
        <v>31.012982999999998</v>
      </c>
      <c r="H13" s="15">
        <v>5.34</v>
      </c>
      <c r="I13" s="15">
        <v>11.23</v>
      </c>
      <c r="J13" s="15">
        <v>35.1</v>
      </c>
      <c r="K13" s="15">
        <v>263</v>
      </c>
      <c r="L13" s="15">
        <v>1.23</v>
      </c>
    </row>
    <row r="14" spans="1:12" ht="18.75" customHeight="1">
      <c r="A14" s="310" t="s">
        <v>199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2"/>
    </row>
    <row r="15" spans="1:12" ht="16.5" customHeight="1">
      <c r="A15" s="21" t="s">
        <v>140</v>
      </c>
      <c r="B15" s="15">
        <v>200</v>
      </c>
      <c r="C15" s="20">
        <v>200</v>
      </c>
      <c r="D15" s="39">
        <v>62</v>
      </c>
      <c r="E15" s="27">
        <f>D15/100*35+D15</f>
        <v>83.7</v>
      </c>
      <c r="F15" s="28">
        <f>(B15*E15)/1000</f>
        <v>16.739999999999998</v>
      </c>
      <c r="G15" s="29"/>
      <c r="H15" s="15"/>
      <c r="I15" s="15"/>
      <c r="J15" s="15"/>
      <c r="K15" s="15"/>
      <c r="L15" s="15"/>
    </row>
    <row r="16" spans="1:12" ht="14.25" customHeight="1">
      <c r="A16" s="21" t="s">
        <v>141</v>
      </c>
      <c r="B16" s="15">
        <v>7</v>
      </c>
      <c r="C16" s="20">
        <v>7</v>
      </c>
      <c r="D16" s="39">
        <v>55</v>
      </c>
      <c r="E16" s="27">
        <f>D16/100*35+D16</f>
        <v>74.25</v>
      </c>
      <c r="F16" s="28">
        <f>(B16*E16)/1000</f>
        <v>0.51975000000000005</v>
      </c>
      <c r="G16" s="40"/>
      <c r="H16" s="15">
        <v>7.0000000000000007E-2</v>
      </c>
      <c r="I16" s="15">
        <v>0.02</v>
      </c>
      <c r="J16" s="15">
        <v>15</v>
      </c>
      <c r="K16" s="15">
        <v>60</v>
      </c>
      <c r="L16" s="15"/>
    </row>
    <row r="17" spans="1:12" ht="14.25" customHeight="1">
      <c r="A17" s="21" t="s">
        <v>200</v>
      </c>
      <c r="B17" s="15">
        <v>5</v>
      </c>
      <c r="C17" s="20">
        <v>5</v>
      </c>
      <c r="D17" s="39">
        <v>270</v>
      </c>
      <c r="E17" s="27">
        <f>D17/100*35+D17</f>
        <v>364.5</v>
      </c>
      <c r="F17" s="28">
        <f>(B17*E17)/1000</f>
        <v>1.8225</v>
      </c>
      <c r="G17" s="40"/>
      <c r="H17" s="15"/>
      <c r="I17" s="15"/>
      <c r="J17" s="15"/>
      <c r="K17" s="15"/>
      <c r="L17" s="15"/>
    </row>
    <row r="18" spans="1:12" ht="13.5" customHeight="1">
      <c r="A18" s="30" t="s">
        <v>143</v>
      </c>
      <c r="B18" s="25"/>
      <c r="C18" s="310">
        <v>200</v>
      </c>
      <c r="D18" s="311"/>
      <c r="E18" s="311"/>
      <c r="F18" s="312"/>
      <c r="G18" s="31">
        <f>F15+F16+F17</f>
        <v>19.082249999999998</v>
      </c>
      <c r="H18" s="15">
        <v>5.34</v>
      </c>
      <c r="I18" s="15">
        <v>11.23</v>
      </c>
      <c r="J18" s="15">
        <v>35.1</v>
      </c>
      <c r="K18" s="15">
        <v>263</v>
      </c>
      <c r="L18" s="15">
        <v>1.23</v>
      </c>
    </row>
    <row r="19" spans="1:12" s="41" customFormat="1" ht="16.5" customHeight="1">
      <c r="A19" s="305" t="s">
        <v>16</v>
      </c>
      <c r="B19" s="306"/>
      <c r="C19" s="306"/>
      <c r="D19" s="311"/>
      <c r="E19" s="311"/>
      <c r="F19" s="311"/>
      <c r="G19" s="311"/>
      <c r="H19" s="311"/>
      <c r="I19" s="311"/>
      <c r="J19" s="311"/>
      <c r="K19" s="311"/>
      <c r="L19" s="312"/>
    </row>
    <row r="20" spans="1:12" s="41" customFormat="1" ht="18" customHeight="1">
      <c r="A20" s="24" t="s">
        <v>148</v>
      </c>
      <c r="B20" s="25">
        <v>60</v>
      </c>
      <c r="C20" s="26">
        <v>60</v>
      </c>
      <c r="D20" s="27">
        <v>58</v>
      </c>
      <c r="E20" s="27">
        <f>D20/100*35+D20</f>
        <v>78.3</v>
      </c>
      <c r="F20" s="28">
        <f>(B20*E20)/1000</f>
        <v>4.6980000000000004</v>
      </c>
      <c r="G20" s="42">
        <f>F20</f>
        <v>4.6980000000000004</v>
      </c>
      <c r="H20" s="15">
        <v>8</v>
      </c>
      <c r="I20" s="15">
        <v>1</v>
      </c>
      <c r="J20" s="15">
        <v>53</v>
      </c>
      <c r="K20" s="15">
        <v>250</v>
      </c>
      <c r="L20" s="15"/>
    </row>
    <row r="21" spans="1:12" s="41" customFormat="1" ht="15.75" customHeight="1">
      <c r="A21" s="310" t="s">
        <v>65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2"/>
    </row>
    <row r="22" spans="1:12" ht="18.75" customHeight="1">
      <c r="A22" s="24" t="s">
        <v>65</v>
      </c>
      <c r="B22" s="25">
        <v>200</v>
      </c>
      <c r="C22" s="26">
        <v>200</v>
      </c>
      <c r="D22" s="27">
        <v>13.5</v>
      </c>
      <c r="E22" s="28">
        <f>D22/100*35+D22</f>
        <v>18.225000000000001</v>
      </c>
      <c r="F22" s="28">
        <f>E22</f>
        <v>18.225000000000001</v>
      </c>
      <c r="G22" s="40">
        <f>F22</f>
        <v>18.225000000000001</v>
      </c>
      <c r="H22" s="15">
        <v>4.32</v>
      </c>
      <c r="I22" s="15">
        <v>3.2</v>
      </c>
      <c r="J22" s="15">
        <v>30.6</v>
      </c>
      <c r="K22" s="15">
        <v>19</v>
      </c>
      <c r="L22" s="15"/>
    </row>
    <row r="23" spans="1:12" ht="17.25" customHeight="1">
      <c r="A23" s="315"/>
      <c r="B23" s="316"/>
      <c r="C23" s="316"/>
      <c r="D23" s="317"/>
      <c r="E23" s="43"/>
      <c r="F23" s="40"/>
      <c r="G23" s="40">
        <f t="shared" ref="G23:L23" si="2">G13+G18+G20+G22</f>
        <v>73.018232999999995</v>
      </c>
      <c r="H23" s="40">
        <f t="shared" si="2"/>
        <v>23</v>
      </c>
      <c r="I23" s="40">
        <f t="shared" si="2"/>
        <v>26.66</v>
      </c>
      <c r="J23" s="40">
        <f t="shared" si="2"/>
        <v>153.80000000000001</v>
      </c>
      <c r="K23" s="40">
        <f t="shared" si="2"/>
        <v>795</v>
      </c>
      <c r="L23" s="40">
        <f t="shared" si="2"/>
        <v>2.46</v>
      </c>
    </row>
    <row r="24" spans="1:12" ht="16.5" customHeight="1">
      <c r="A24" s="319" t="s">
        <v>154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</row>
    <row r="25" spans="1:12" s="44" customFormat="1">
      <c r="A25" s="310" t="s">
        <v>36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2"/>
    </row>
    <row r="26" spans="1:12" s="44" customFormat="1">
      <c r="A26" s="14" t="s">
        <v>165</v>
      </c>
      <c r="B26" s="15">
        <v>63</v>
      </c>
      <c r="C26" s="15">
        <v>50.4</v>
      </c>
      <c r="D26" s="45">
        <v>30</v>
      </c>
      <c r="E26" s="15">
        <f t="shared" ref="E26:E31" si="3">D26/100*35+D26</f>
        <v>40.5</v>
      </c>
      <c r="F26" s="29">
        <f t="shared" ref="F26:F31" si="4">(B26*E26)/1000</f>
        <v>2.5514999999999999</v>
      </c>
      <c r="G26" s="29"/>
      <c r="H26" s="46"/>
      <c r="I26" s="46"/>
      <c r="J26" s="46"/>
      <c r="K26" s="46"/>
      <c r="L26" s="46"/>
    </row>
    <row r="27" spans="1:12" s="44" customFormat="1">
      <c r="A27" s="14" t="s">
        <v>162</v>
      </c>
      <c r="B27" s="15">
        <v>7.5</v>
      </c>
      <c r="C27" s="15">
        <v>6</v>
      </c>
      <c r="D27" s="47">
        <v>30</v>
      </c>
      <c r="E27" s="15">
        <f t="shared" si="3"/>
        <v>40.5</v>
      </c>
      <c r="F27" s="29">
        <f t="shared" si="4"/>
        <v>0.30375000000000002</v>
      </c>
      <c r="G27" s="40"/>
      <c r="H27" s="48"/>
      <c r="I27" s="48"/>
      <c r="J27" s="48"/>
      <c r="K27" s="48"/>
      <c r="L27" s="48"/>
    </row>
    <row r="28" spans="1:12" s="44" customFormat="1">
      <c r="A28" s="14" t="s">
        <v>141</v>
      </c>
      <c r="B28" s="15">
        <v>1</v>
      </c>
      <c r="C28" s="15">
        <v>1</v>
      </c>
      <c r="D28" s="47">
        <v>55</v>
      </c>
      <c r="E28" s="15">
        <f t="shared" si="3"/>
        <v>74.25</v>
      </c>
      <c r="F28" s="29">
        <f t="shared" si="4"/>
        <v>7.4249999999999997E-2</v>
      </c>
      <c r="G28" s="40"/>
      <c r="H28" s="48"/>
      <c r="I28" s="48"/>
      <c r="J28" s="48"/>
      <c r="K28" s="48"/>
      <c r="L28" s="48"/>
    </row>
    <row r="29" spans="1:12" s="44" customFormat="1">
      <c r="A29" s="14" t="s">
        <v>166</v>
      </c>
      <c r="B29" s="15">
        <v>0.1</v>
      </c>
      <c r="C29" s="15">
        <v>0.1</v>
      </c>
      <c r="D29" s="47">
        <v>450</v>
      </c>
      <c r="E29" s="15">
        <f t="shared" si="3"/>
        <v>607.5</v>
      </c>
      <c r="F29" s="29">
        <f t="shared" si="4"/>
        <v>6.0749999999999998E-2</v>
      </c>
      <c r="G29" s="40"/>
      <c r="H29" s="48"/>
      <c r="I29" s="48"/>
      <c r="J29" s="48"/>
      <c r="K29" s="48"/>
      <c r="L29" s="48"/>
    </row>
    <row r="30" spans="1:12" s="44" customFormat="1">
      <c r="A30" s="14" t="s">
        <v>167</v>
      </c>
      <c r="B30" s="15">
        <v>6</v>
      </c>
      <c r="C30" s="15">
        <v>6</v>
      </c>
      <c r="D30" s="47">
        <v>157</v>
      </c>
      <c r="E30" s="15">
        <f t="shared" si="3"/>
        <v>211.95</v>
      </c>
      <c r="F30" s="29">
        <f t="shared" si="4"/>
        <v>1.2716999999999998</v>
      </c>
      <c r="G30" s="40"/>
      <c r="H30" s="48"/>
      <c r="I30" s="48"/>
      <c r="J30" s="48"/>
      <c r="K30" s="48"/>
      <c r="L30" s="48"/>
    </row>
    <row r="31" spans="1:12" s="44" customFormat="1">
      <c r="A31" s="14" t="s">
        <v>168</v>
      </c>
      <c r="B31" s="15">
        <v>0.2</v>
      </c>
      <c r="C31" s="15">
        <v>0.2</v>
      </c>
      <c r="D31" s="47">
        <v>14</v>
      </c>
      <c r="E31" s="15">
        <f t="shared" si="3"/>
        <v>18.899999999999999</v>
      </c>
      <c r="F31" s="29">
        <f t="shared" si="4"/>
        <v>3.7799999999999999E-3</v>
      </c>
      <c r="G31" s="40"/>
      <c r="H31" s="48"/>
      <c r="I31" s="48"/>
      <c r="J31" s="48"/>
      <c r="K31" s="48"/>
      <c r="L31" s="48"/>
    </row>
    <row r="32" spans="1:12">
      <c r="A32" s="49" t="s">
        <v>143</v>
      </c>
      <c r="B32" s="308" t="s">
        <v>186</v>
      </c>
      <c r="C32" s="309"/>
      <c r="D32" s="15"/>
      <c r="E32" s="15"/>
      <c r="F32" s="29"/>
      <c r="G32" s="40">
        <v>10</v>
      </c>
      <c r="H32" s="50"/>
      <c r="I32" s="50"/>
      <c r="J32" s="50"/>
      <c r="K32" s="50"/>
      <c r="L32" s="50"/>
    </row>
    <row r="33" spans="1:12" ht="15.75" customHeight="1">
      <c r="A33" s="310" t="s">
        <v>83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2"/>
    </row>
    <row r="34" spans="1:12" ht="16.5">
      <c r="A34" s="55" t="s">
        <v>159</v>
      </c>
      <c r="B34" s="18">
        <v>108</v>
      </c>
      <c r="C34" s="18">
        <v>77.760000000000005</v>
      </c>
      <c r="D34" s="15">
        <v>45</v>
      </c>
      <c r="E34" s="15">
        <f>D34/100*35+D34</f>
        <v>60.75</v>
      </c>
      <c r="F34" s="29">
        <f>(B34*E34)/1000</f>
        <v>6.5609999999999999</v>
      </c>
      <c r="G34" s="29"/>
      <c r="H34" s="50"/>
      <c r="I34" s="50"/>
      <c r="J34" s="50"/>
      <c r="K34" s="50"/>
      <c r="L34" s="50"/>
    </row>
    <row r="35" spans="1:12" ht="16.5">
      <c r="A35" s="55" t="s">
        <v>162</v>
      </c>
      <c r="B35" s="18">
        <v>12.5</v>
      </c>
      <c r="C35" s="18">
        <v>10</v>
      </c>
      <c r="D35" s="15">
        <v>30</v>
      </c>
      <c r="E35" s="15">
        <f t="shared" ref="E35:E40" si="5">D35/100*35+D35</f>
        <v>40.5</v>
      </c>
      <c r="F35" s="29">
        <f t="shared" ref="F35:F41" si="6">(B35*E35)/1000</f>
        <v>0.50624999999999998</v>
      </c>
      <c r="G35" s="29"/>
      <c r="H35" s="50"/>
      <c r="I35" s="50"/>
      <c r="J35" s="50"/>
      <c r="K35" s="50"/>
      <c r="L35" s="50"/>
    </row>
    <row r="36" spans="1:12" ht="16.5">
      <c r="A36" s="55" t="s">
        <v>161</v>
      </c>
      <c r="B36" s="18">
        <v>6.25</v>
      </c>
      <c r="C36" s="18">
        <v>5.25</v>
      </c>
      <c r="D36" s="15">
        <v>24</v>
      </c>
      <c r="E36" s="15">
        <f t="shared" si="5"/>
        <v>32.4</v>
      </c>
      <c r="F36" s="29">
        <f t="shared" si="6"/>
        <v>0.20250000000000001</v>
      </c>
      <c r="G36" s="29"/>
      <c r="H36" s="50"/>
      <c r="I36" s="50"/>
      <c r="J36" s="50"/>
      <c r="K36" s="50"/>
      <c r="L36" s="50"/>
    </row>
    <row r="37" spans="1:12" ht="16.5">
      <c r="A37" s="55" t="s">
        <v>201</v>
      </c>
      <c r="B37" s="18">
        <v>3</v>
      </c>
      <c r="C37" s="18">
        <v>3</v>
      </c>
      <c r="D37" s="15">
        <v>157</v>
      </c>
      <c r="E37" s="15">
        <f t="shared" si="5"/>
        <v>211.95</v>
      </c>
      <c r="F37" s="29">
        <f>(B37*E37)/1000</f>
        <v>0.63584999999999992</v>
      </c>
      <c r="G37" s="29"/>
      <c r="H37" s="50"/>
      <c r="I37" s="50"/>
      <c r="J37" s="50"/>
      <c r="K37" s="50"/>
      <c r="L37" s="50"/>
    </row>
    <row r="38" spans="1:12" ht="16.5">
      <c r="A38" s="55" t="s">
        <v>202</v>
      </c>
      <c r="B38" s="18">
        <v>5</v>
      </c>
      <c r="C38" s="18">
        <v>5</v>
      </c>
      <c r="D38" s="15">
        <v>32</v>
      </c>
      <c r="E38" s="15">
        <f t="shared" si="5"/>
        <v>43.2</v>
      </c>
      <c r="F38" s="29">
        <f>(B38*E38)/1000</f>
        <v>0.216</v>
      </c>
      <c r="G38" s="29"/>
      <c r="H38" s="50"/>
      <c r="I38" s="50"/>
      <c r="J38" s="50"/>
      <c r="K38" s="50"/>
      <c r="L38" s="50"/>
    </row>
    <row r="39" spans="1:12" ht="16.5">
      <c r="A39" s="55" t="s">
        <v>203</v>
      </c>
      <c r="B39" s="18">
        <v>15</v>
      </c>
      <c r="C39" s="18">
        <v>14.25</v>
      </c>
      <c r="D39" s="15">
        <v>85</v>
      </c>
      <c r="E39" s="15">
        <f t="shared" si="5"/>
        <v>114.75</v>
      </c>
      <c r="F39" s="29">
        <f>(B39*E39)/1000</f>
        <v>1.7212499999999999</v>
      </c>
      <c r="G39" s="29"/>
      <c r="H39" s="50"/>
      <c r="I39" s="50"/>
      <c r="J39" s="50"/>
      <c r="K39" s="50"/>
      <c r="L39" s="50"/>
    </row>
    <row r="40" spans="1:12" ht="16.5">
      <c r="A40" s="55" t="s">
        <v>168</v>
      </c>
      <c r="B40" s="18">
        <v>0.25</v>
      </c>
      <c r="C40" s="18">
        <v>0.25</v>
      </c>
      <c r="D40" s="15">
        <v>17</v>
      </c>
      <c r="E40" s="15">
        <f t="shared" si="5"/>
        <v>22.95</v>
      </c>
      <c r="F40" s="29">
        <f>(B40*E40)/1000</f>
        <v>5.7374999999999995E-3</v>
      </c>
      <c r="G40" s="29"/>
      <c r="H40" s="50"/>
      <c r="I40" s="50"/>
      <c r="J40" s="50"/>
      <c r="K40" s="50"/>
      <c r="L40" s="50"/>
    </row>
    <row r="41" spans="1:12" ht="16.5">
      <c r="A41" s="55" t="s">
        <v>173</v>
      </c>
      <c r="B41" s="18">
        <v>150</v>
      </c>
      <c r="C41" s="18">
        <v>150</v>
      </c>
      <c r="D41" s="15"/>
      <c r="E41" s="15"/>
      <c r="F41" s="29">
        <f t="shared" si="6"/>
        <v>0</v>
      </c>
      <c r="G41" s="29"/>
      <c r="H41" s="50"/>
      <c r="I41" s="50"/>
      <c r="J41" s="50"/>
      <c r="K41" s="50"/>
      <c r="L41" s="50"/>
    </row>
    <row r="42" spans="1:12">
      <c r="A42" s="58" t="s">
        <v>143</v>
      </c>
      <c r="B42" s="338" t="s">
        <v>185</v>
      </c>
      <c r="C42" s="338"/>
      <c r="D42" s="15"/>
      <c r="E42" s="15"/>
      <c r="F42" s="29"/>
      <c r="G42" s="40">
        <v>15</v>
      </c>
      <c r="H42" s="50"/>
      <c r="I42" s="50"/>
      <c r="J42" s="50"/>
      <c r="K42" s="50"/>
      <c r="L42" s="50"/>
    </row>
    <row r="43" spans="1:12">
      <c r="A43" s="310" t="s">
        <v>84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2"/>
    </row>
    <row r="44" spans="1:12">
      <c r="A44" s="14" t="s">
        <v>165</v>
      </c>
      <c r="B44" s="15">
        <v>237.3</v>
      </c>
      <c r="C44" s="15">
        <v>189.84</v>
      </c>
      <c r="D44" s="45">
        <v>30</v>
      </c>
      <c r="E44" s="15">
        <f>D44/100*30+D44</f>
        <v>39</v>
      </c>
      <c r="F44" s="29">
        <f>(B44*E44)/1000</f>
        <v>9.2547000000000015</v>
      </c>
      <c r="G44" s="29"/>
      <c r="H44" s="50"/>
      <c r="I44" s="50"/>
      <c r="J44" s="50"/>
      <c r="K44" s="50"/>
      <c r="L44" s="50"/>
    </row>
    <row r="45" spans="1:12">
      <c r="A45" s="14" t="s">
        <v>161</v>
      </c>
      <c r="B45" s="15">
        <v>13.6</v>
      </c>
      <c r="C45" s="15">
        <v>11.42</v>
      </c>
      <c r="D45" s="45">
        <v>24</v>
      </c>
      <c r="E45" s="15">
        <f t="shared" ref="E45:E50" si="7">D45/100*30+D45</f>
        <v>31.2</v>
      </c>
      <c r="F45" s="29">
        <f t="shared" ref="F45:F50" si="8">(B45*E45)/1000</f>
        <v>0.42431999999999997</v>
      </c>
      <c r="G45" s="29"/>
      <c r="H45" s="50"/>
      <c r="I45" s="50"/>
      <c r="J45" s="50"/>
      <c r="K45" s="50"/>
      <c r="L45" s="50"/>
    </row>
    <row r="46" spans="1:12">
      <c r="A46" s="14" t="s">
        <v>162</v>
      </c>
      <c r="B46" s="15">
        <v>9</v>
      </c>
      <c r="C46" s="15">
        <v>7.2</v>
      </c>
      <c r="D46" s="45">
        <v>30</v>
      </c>
      <c r="E46" s="15">
        <f t="shared" si="7"/>
        <v>39</v>
      </c>
      <c r="F46" s="29">
        <f t="shared" si="8"/>
        <v>0.35099999999999998</v>
      </c>
      <c r="G46" s="29"/>
      <c r="H46" s="50"/>
      <c r="I46" s="50"/>
      <c r="J46" s="50"/>
      <c r="K46" s="50"/>
      <c r="L46" s="50"/>
    </row>
    <row r="47" spans="1:12">
      <c r="A47" s="14" t="s">
        <v>193</v>
      </c>
      <c r="B47" s="15">
        <v>16</v>
      </c>
      <c r="C47" s="15">
        <v>16</v>
      </c>
      <c r="D47" s="45">
        <v>144</v>
      </c>
      <c r="E47" s="15">
        <f t="shared" si="7"/>
        <v>187.2</v>
      </c>
      <c r="F47" s="29">
        <f t="shared" si="8"/>
        <v>2.9951999999999996</v>
      </c>
      <c r="G47" s="29"/>
      <c r="H47" s="50"/>
      <c r="I47" s="50"/>
      <c r="J47" s="50"/>
      <c r="K47" s="50"/>
      <c r="L47" s="50"/>
    </row>
    <row r="48" spans="1:12">
      <c r="A48" s="14" t="s">
        <v>204</v>
      </c>
      <c r="B48" s="15">
        <v>2.4</v>
      </c>
      <c r="C48" s="15">
        <v>2.4</v>
      </c>
      <c r="D48" s="45">
        <v>37</v>
      </c>
      <c r="E48" s="15">
        <f t="shared" si="7"/>
        <v>48.1</v>
      </c>
      <c r="F48" s="29">
        <f t="shared" si="8"/>
        <v>0.11544</v>
      </c>
      <c r="G48" s="29"/>
      <c r="H48" s="50"/>
      <c r="I48" s="50"/>
      <c r="J48" s="50"/>
      <c r="K48" s="50"/>
      <c r="L48" s="50"/>
    </row>
    <row r="49" spans="1:12">
      <c r="A49" s="14" t="s">
        <v>141</v>
      </c>
      <c r="B49" s="15">
        <v>6</v>
      </c>
      <c r="C49" s="15">
        <v>6</v>
      </c>
      <c r="D49" s="45">
        <v>55</v>
      </c>
      <c r="E49" s="15">
        <f t="shared" si="7"/>
        <v>71.5</v>
      </c>
      <c r="F49" s="29">
        <f t="shared" si="8"/>
        <v>0.42899999999999999</v>
      </c>
      <c r="G49" s="29"/>
      <c r="H49" s="50"/>
      <c r="I49" s="50"/>
      <c r="J49" s="50"/>
      <c r="K49" s="50"/>
      <c r="L49" s="50"/>
    </row>
    <row r="50" spans="1:12">
      <c r="A50" s="14" t="s">
        <v>157</v>
      </c>
      <c r="B50" s="15">
        <v>7</v>
      </c>
      <c r="C50" s="15">
        <v>7</v>
      </c>
      <c r="D50" s="45">
        <v>157</v>
      </c>
      <c r="E50" s="15">
        <f t="shared" si="7"/>
        <v>204.1</v>
      </c>
      <c r="F50" s="29">
        <f t="shared" si="8"/>
        <v>1.4287000000000001</v>
      </c>
      <c r="G50" s="29"/>
      <c r="H50" s="50"/>
      <c r="I50" s="50"/>
      <c r="J50" s="50"/>
      <c r="K50" s="50"/>
      <c r="L50" s="50"/>
    </row>
    <row r="51" spans="1:12">
      <c r="A51" s="14" t="s">
        <v>168</v>
      </c>
      <c r="B51" s="15">
        <v>0.7</v>
      </c>
      <c r="C51" s="15">
        <v>0.7</v>
      </c>
      <c r="D51" s="45">
        <v>17</v>
      </c>
      <c r="E51" s="15">
        <f>D51/100*30+D51</f>
        <v>22.1</v>
      </c>
      <c r="F51" s="29">
        <f t="shared" ref="F51:F61" si="9">(B51*E51)/1000</f>
        <v>1.5470000000000001E-2</v>
      </c>
      <c r="G51" s="29"/>
      <c r="H51" s="50"/>
      <c r="I51" s="50"/>
      <c r="J51" s="50"/>
      <c r="K51" s="50"/>
      <c r="L51" s="50"/>
    </row>
    <row r="52" spans="1:12">
      <c r="A52" s="49" t="s">
        <v>143</v>
      </c>
      <c r="B52" s="308" t="s">
        <v>205</v>
      </c>
      <c r="C52" s="309"/>
      <c r="D52" s="51"/>
      <c r="E52" s="51"/>
      <c r="F52" s="52"/>
      <c r="G52" s="52">
        <v>15</v>
      </c>
      <c r="H52" s="54"/>
      <c r="I52" s="54"/>
      <c r="J52" s="54"/>
      <c r="K52" s="54"/>
      <c r="L52" s="54"/>
    </row>
    <row r="53" spans="1:12">
      <c r="A53" s="305" t="s">
        <v>88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7"/>
    </row>
    <row r="54" spans="1:12">
      <c r="A54" s="114" t="s">
        <v>193</v>
      </c>
      <c r="B54" s="115">
        <v>5</v>
      </c>
      <c r="C54" s="115">
        <v>5</v>
      </c>
      <c r="D54" s="60">
        <v>144</v>
      </c>
      <c r="E54" s="15">
        <f t="shared" ref="E54:E61" si="10">D54/100*30+D54</f>
        <v>187.2</v>
      </c>
      <c r="F54" s="29">
        <f t="shared" si="9"/>
        <v>0.93600000000000005</v>
      </c>
      <c r="G54" s="29"/>
      <c r="H54" s="50"/>
      <c r="I54" s="50"/>
      <c r="J54" s="50"/>
      <c r="K54" s="50"/>
      <c r="L54" s="50"/>
    </row>
    <row r="55" spans="1:12">
      <c r="A55" s="114" t="s">
        <v>158</v>
      </c>
      <c r="B55" s="115">
        <v>0.9</v>
      </c>
      <c r="C55" s="115">
        <v>0.9</v>
      </c>
      <c r="D55" s="60">
        <v>17</v>
      </c>
      <c r="E55" s="15">
        <f t="shared" si="10"/>
        <v>22.1</v>
      </c>
      <c r="F55" s="29">
        <f t="shared" si="9"/>
        <v>1.9890000000000001E-2</v>
      </c>
      <c r="G55" s="29"/>
      <c r="H55" s="50"/>
      <c r="I55" s="50"/>
      <c r="J55" s="50"/>
      <c r="K55" s="50"/>
      <c r="L55" s="50"/>
    </row>
    <row r="56" spans="1:12">
      <c r="A56" s="114" t="s">
        <v>233</v>
      </c>
      <c r="B56" s="115">
        <v>3</v>
      </c>
      <c r="C56" s="115">
        <v>3</v>
      </c>
      <c r="D56" s="60">
        <v>102.5</v>
      </c>
      <c r="E56" s="15">
        <f t="shared" si="10"/>
        <v>133.25</v>
      </c>
      <c r="F56" s="29">
        <f t="shared" si="9"/>
        <v>0.39974999999999999</v>
      </c>
      <c r="G56" s="29"/>
      <c r="H56" s="50"/>
      <c r="I56" s="50"/>
      <c r="J56" s="50"/>
      <c r="K56" s="50"/>
      <c r="L56" s="50"/>
    </row>
    <row r="57" spans="1:12">
      <c r="A57" s="114" t="s">
        <v>162</v>
      </c>
      <c r="B57" s="115">
        <v>8</v>
      </c>
      <c r="C57" s="115">
        <v>6.4</v>
      </c>
      <c r="D57" s="60">
        <v>30</v>
      </c>
      <c r="E57" s="15">
        <f t="shared" si="10"/>
        <v>39</v>
      </c>
      <c r="F57" s="29">
        <f t="shared" si="9"/>
        <v>0.312</v>
      </c>
      <c r="G57" s="29"/>
      <c r="H57" s="50"/>
      <c r="I57" s="50"/>
      <c r="J57" s="50"/>
      <c r="K57" s="50"/>
      <c r="L57" s="50"/>
    </row>
    <row r="58" spans="1:12">
      <c r="A58" s="114" t="s">
        <v>161</v>
      </c>
      <c r="B58" s="115">
        <v>11.2</v>
      </c>
      <c r="C58" s="115">
        <v>9.41</v>
      </c>
      <c r="D58" s="60">
        <v>24</v>
      </c>
      <c r="E58" s="15">
        <f t="shared" si="10"/>
        <v>31.2</v>
      </c>
      <c r="F58" s="29">
        <f t="shared" si="9"/>
        <v>0.34943999999999997</v>
      </c>
      <c r="G58" s="29"/>
      <c r="H58" s="50"/>
      <c r="I58" s="50"/>
      <c r="J58" s="50"/>
      <c r="K58" s="50"/>
      <c r="L58" s="50"/>
    </row>
    <row r="59" spans="1:12">
      <c r="A59" s="114" t="s">
        <v>142</v>
      </c>
      <c r="B59" s="115">
        <v>3</v>
      </c>
      <c r="C59" s="115">
        <v>3</v>
      </c>
      <c r="D59" s="60">
        <v>395.5</v>
      </c>
      <c r="E59" s="15">
        <f t="shared" si="10"/>
        <v>514.15</v>
      </c>
      <c r="F59" s="29">
        <f t="shared" si="9"/>
        <v>1.5424499999999999</v>
      </c>
      <c r="G59" s="29"/>
      <c r="H59" s="50"/>
      <c r="I59" s="50"/>
      <c r="J59" s="50"/>
      <c r="K59" s="50"/>
      <c r="L59" s="50"/>
    </row>
    <row r="60" spans="1:12">
      <c r="A60" s="114" t="s">
        <v>192</v>
      </c>
      <c r="B60" s="115">
        <v>1</v>
      </c>
      <c r="C60" s="115">
        <v>1</v>
      </c>
      <c r="D60" s="60">
        <v>34</v>
      </c>
      <c r="E60" s="15">
        <f t="shared" si="10"/>
        <v>44.2</v>
      </c>
      <c r="F60" s="29">
        <f t="shared" si="9"/>
        <v>4.4200000000000003E-2</v>
      </c>
      <c r="G60" s="29"/>
      <c r="H60" s="50"/>
      <c r="I60" s="50"/>
      <c r="J60" s="50"/>
      <c r="K60" s="50"/>
      <c r="L60" s="50"/>
    </row>
    <row r="61" spans="1:12">
      <c r="A61" s="114" t="s">
        <v>234</v>
      </c>
      <c r="B61" s="115">
        <v>123.4</v>
      </c>
      <c r="C61" s="115">
        <v>111.06</v>
      </c>
      <c r="D61" s="60">
        <v>184</v>
      </c>
      <c r="E61" s="15">
        <f t="shared" si="10"/>
        <v>239.2</v>
      </c>
      <c r="F61" s="29">
        <f t="shared" si="9"/>
        <v>29.51728</v>
      </c>
      <c r="G61" s="29"/>
      <c r="H61" s="50"/>
      <c r="I61" s="50"/>
      <c r="J61" s="50"/>
      <c r="K61" s="50"/>
      <c r="L61" s="50"/>
    </row>
    <row r="62" spans="1:12" ht="15" customHeight="1">
      <c r="A62" s="49" t="s">
        <v>143</v>
      </c>
      <c r="B62" s="308">
        <v>100</v>
      </c>
      <c r="C62" s="309"/>
      <c r="D62" s="51"/>
      <c r="E62" s="51"/>
      <c r="F62" s="52"/>
      <c r="G62" s="53">
        <v>35</v>
      </c>
      <c r="H62" s="54"/>
      <c r="I62" s="54"/>
      <c r="J62" s="54"/>
      <c r="K62" s="54"/>
      <c r="L62" s="54"/>
    </row>
    <row r="63" spans="1:12">
      <c r="A63" s="310" t="s">
        <v>23</v>
      </c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2"/>
    </row>
    <row r="64" spans="1:12">
      <c r="A64" s="57" t="s">
        <v>176</v>
      </c>
      <c r="B64" s="25">
        <v>25</v>
      </c>
      <c r="C64" s="25">
        <v>25</v>
      </c>
      <c r="D64" s="15">
        <v>97</v>
      </c>
      <c r="E64" s="15">
        <f>D64/100*30+D64</f>
        <v>126.1</v>
      </c>
      <c r="F64" s="29">
        <f>(B64*E64)/1000</f>
        <v>3.1524999999999999</v>
      </c>
      <c r="G64" s="29"/>
      <c r="H64" s="50"/>
      <c r="I64" s="50"/>
      <c r="J64" s="50"/>
      <c r="K64" s="50"/>
      <c r="L64" s="50"/>
    </row>
    <row r="65" spans="1:12">
      <c r="A65" s="57" t="s">
        <v>147</v>
      </c>
      <c r="B65" s="25">
        <v>15</v>
      </c>
      <c r="C65" s="25">
        <v>15</v>
      </c>
      <c r="D65" s="15">
        <v>55</v>
      </c>
      <c r="E65" s="15">
        <f>D65/100*30+D65</f>
        <v>71.5</v>
      </c>
      <c r="F65" s="29">
        <f>(B65*E65)/1000</f>
        <v>1.0725</v>
      </c>
      <c r="G65" s="29"/>
      <c r="H65" s="50"/>
      <c r="I65" s="50"/>
      <c r="J65" s="50"/>
      <c r="K65" s="50"/>
      <c r="L65" s="50"/>
    </row>
    <row r="66" spans="1:12">
      <c r="A66" s="58" t="s">
        <v>143</v>
      </c>
      <c r="B66" s="313">
        <v>200</v>
      </c>
      <c r="C66" s="314"/>
      <c r="D66" s="15"/>
      <c r="E66" s="15"/>
      <c r="F66" s="29"/>
      <c r="G66" s="40">
        <v>5</v>
      </c>
      <c r="H66" s="50"/>
      <c r="I66" s="50"/>
      <c r="J66" s="50"/>
      <c r="K66" s="50"/>
      <c r="L66" s="50"/>
    </row>
    <row r="67" spans="1:12">
      <c r="A67" s="30" t="s">
        <v>163</v>
      </c>
      <c r="B67" s="59">
        <v>80</v>
      </c>
      <c r="C67" s="59">
        <v>80</v>
      </c>
      <c r="D67" s="302"/>
      <c r="E67" s="303"/>
      <c r="F67" s="303"/>
      <c r="G67" s="304"/>
      <c r="H67" s="50"/>
      <c r="I67" s="50"/>
      <c r="J67" s="50"/>
      <c r="K67" s="50"/>
      <c r="L67" s="61"/>
    </row>
    <row r="68" spans="1:12">
      <c r="A68" s="24" t="s">
        <v>163</v>
      </c>
      <c r="B68" s="25">
        <v>30</v>
      </c>
      <c r="C68" s="25">
        <v>30</v>
      </c>
      <c r="D68" s="15">
        <v>40</v>
      </c>
      <c r="E68" s="15">
        <f>D68/100*30+D68</f>
        <v>52</v>
      </c>
      <c r="F68" s="29">
        <v>1.5</v>
      </c>
      <c r="G68" s="29"/>
      <c r="H68" s="50"/>
      <c r="I68" s="50"/>
      <c r="J68" s="50"/>
      <c r="K68" s="50"/>
      <c r="L68" s="61"/>
    </row>
    <row r="69" spans="1:12">
      <c r="A69" s="30" t="s">
        <v>164</v>
      </c>
      <c r="B69" s="59">
        <v>30</v>
      </c>
      <c r="C69" s="59">
        <v>30</v>
      </c>
      <c r="D69" s="302"/>
      <c r="E69" s="303"/>
      <c r="F69" s="303"/>
      <c r="G69" s="304"/>
      <c r="H69" s="50"/>
      <c r="I69" s="50"/>
      <c r="J69" s="50"/>
      <c r="K69" s="50"/>
      <c r="L69" s="61"/>
    </row>
    <row r="70" spans="1:12">
      <c r="A70" s="30" t="s">
        <v>164</v>
      </c>
      <c r="B70" s="59">
        <v>30</v>
      </c>
      <c r="C70" s="59">
        <v>30</v>
      </c>
      <c r="D70" s="15">
        <v>44</v>
      </c>
      <c r="E70" s="15">
        <f>D70/100*30+D70</f>
        <v>57.2</v>
      </c>
      <c r="F70" s="29">
        <v>1.5</v>
      </c>
      <c r="G70" s="40"/>
      <c r="H70" s="50"/>
      <c r="I70" s="50"/>
      <c r="J70" s="50"/>
      <c r="K70" s="50"/>
      <c r="L70" s="61"/>
    </row>
    <row r="71" spans="1:12" ht="15" customHeight="1">
      <c r="A71" s="302" t="s">
        <v>133</v>
      </c>
      <c r="B71" s="303"/>
      <c r="C71" s="303"/>
      <c r="D71" s="304"/>
      <c r="E71" s="45"/>
      <c r="F71" s="29"/>
      <c r="G71" s="62">
        <f>G32+G42+G52+G62+G66+F68+F70</f>
        <v>83</v>
      </c>
      <c r="H71" s="50"/>
      <c r="I71" s="50"/>
      <c r="J71" s="50"/>
      <c r="K71" s="50"/>
      <c r="L71" s="50"/>
    </row>
    <row r="72" spans="1:12">
      <c r="A72" s="22"/>
      <c r="B72" s="22"/>
      <c r="C72" s="63"/>
      <c r="E72" s="64"/>
      <c r="F72" s="22"/>
      <c r="G72" s="22"/>
    </row>
    <row r="73" spans="1:12">
      <c r="A73" s="22"/>
      <c r="B73" s="22"/>
      <c r="C73" s="63"/>
    </row>
    <row r="74" spans="1:12">
      <c r="A74" s="22"/>
      <c r="B74" s="22"/>
      <c r="C74" s="63"/>
    </row>
    <row r="75" spans="1:12">
      <c r="A75" s="22"/>
      <c r="B75" s="22"/>
      <c r="C75" s="63"/>
    </row>
    <row r="76" spans="1:12">
      <c r="A76" s="22"/>
      <c r="B76" s="22"/>
      <c r="C76" s="63"/>
    </row>
    <row r="77" spans="1:12">
      <c r="A77" s="22"/>
      <c r="B77" s="22"/>
      <c r="C77" s="63"/>
    </row>
    <row r="78" spans="1:12">
      <c r="A78" s="22"/>
      <c r="B78" s="22"/>
      <c r="C78" s="63"/>
    </row>
    <row r="79" spans="1:12">
      <c r="A79" s="22"/>
      <c r="B79" s="22"/>
      <c r="C79" s="63"/>
    </row>
    <row r="80" spans="1:12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A492" s="22"/>
      <c r="B492" s="22"/>
      <c r="C492" s="63"/>
    </row>
    <row r="493" spans="1:3">
      <c r="A493" s="22"/>
      <c r="B493" s="22"/>
      <c r="C493" s="63"/>
    </row>
    <row r="494" spans="1:3">
      <c r="A494" s="22"/>
      <c r="B494" s="22"/>
      <c r="C494" s="63"/>
    </row>
    <row r="495" spans="1:3">
      <c r="A495" s="22"/>
      <c r="B495" s="22"/>
      <c r="C495" s="63"/>
    </row>
    <row r="496" spans="1:3">
      <c r="A496" s="22"/>
      <c r="B496" s="22"/>
      <c r="C496" s="63"/>
    </row>
    <row r="497" spans="1:3">
      <c r="A497" s="22"/>
      <c r="B497" s="22"/>
      <c r="C497" s="63"/>
    </row>
    <row r="498" spans="1:3">
      <c r="A498" s="22"/>
      <c r="B498" s="22"/>
      <c r="C498" s="63"/>
    </row>
    <row r="499" spans="1:3">
      <c r="C499" s="63"/>
    </row>
    <row r="500" spans="1:3">
      <c r="C500" s="63"/>
    </row>
    <row r="501" spans="1:3">
      <c r="C501" s="63"/>
    </row>
    <row r="502" spans="1:3">
      <c r="C502" s="63"/>
    </row>
    <row r="503" spans="1:3">
      <c r="C503" s="63"/>
    </row>
    <row r="504" spans="1:3">
      <c r="C504" s="63"/>
    </row>
    <row r="505" spans="1:3">
      <c r="C505" s="63"/>
    </row>
    <row r="506" spans="1:3">
      <c r="C506" s="63"/>
    </row>
    <row r="507" spans="1:3">
      <c r="C507" s="63"/>
    </row>
    <row r="508" spans="1:3">
      <c r="C508" s="63"/>
    </row>
    <row r="509" spans="1:3">
      <c r="C509" s="63"/>
    </row>
    <row r="510" spans="1:3">
      <c r="C510" s="63"/>
    </row>
    <row r="511" spans="1:3">
      <c r="C511" s="63"/>
    </row>
    <row r="512" spans="1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  <row r="7843" spans="3:3">
      <c r="C7843" s="63"/>
    </row>
    <row r="7844" spans="3:3">
      <c r="C7844" s="63"/>
    </row>
    <row r="7845" spans="3:3">
      <c r="C7845" s="63"/>
    </row>
    <row r="7846" spans="3:3">
      <c r="C7846" s="63"/>
    </row>
    <row r="7847" spans="3:3">
      <c r="C7847" s="63"/>
    </row>
    <row r="7848" spans="3:3">
      <c r="C7848" s="63"/>
    </row>
    <row r="7849" spans="3:3">
      <c r="C7849" s="63"/>
    </row>
  </sheetData>
  <mergeCells count="32">
    <mergeCell ref="A19:L19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A4:L4"/>
    <mergeCell ref="A5:L5"/>
    <mergeCell ref="C13:F13"/>
    <mergeCell ref="A14:L14"/>
    <mergeCell ref="C18:F18"/>
    <mergeCell ref="B66:C66"/>
    <mergeCell ref="D67:G67"/>
    <mergeCell ref="D69:G69"/>
    <mergeCell ref="A71:D71"/>
    <mergeCell ref="A21:L21"/>
    <mergeCell ref="A23:D23"/>
    <mergeCell ref="B42:C42"/>
    <mergeCell ref="A43:L43"/>
    <mergeCell ref="B52:C52"/>
    <mergeCell ref="A53:L53"/>
    <mergeCell ref="B62:C62"/>
    <mergeCell ref="A63:L63"/>
    <mergeCell ref="A24:L24"/>
    <mergeCell ref="A25:L25"/>
    <mergeCell ref="B32:C32"/>
    <mergeCell ref="A33:L33"/>
  </mergeCells>
  <pageMargins left="0" right="0" top="0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topLeftCell="A34" zoomScaleSheetLayoutView="100" workbookViewId="0">
      <selection activeCell="A34" sqref="A1:XFD1048576"/>
    </sheetView>
  </sheetViews>
  <sheetFormatPr defaultRowHeight="16.5"/>
  <cols>
    <col min="1" max="1" width="30" style="131" customWidth="1"/>
    <col min="2" max="2" width="8.42578125" style="139" customWidth="1"/>
    <col min="3" max="3" width="9.140625" style="139"/>
    <col min="4" max="4" width="10.140625" style="139" customWidth="1"/>
    <col min="5" max="5" width="9.7109375" style="139" customWidth="1"/>
    <col min="6" max="6" width="11.140625" style="139" customWidth="1"/>
    <col min="7" max="7" width="9.140625" style="139"/>
    <col min="8" max="8" width="40.140625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0">
      <c r="A1" s="126"/>
      <c r="B1" s="212"/>
      <c r="C1" s="129"/>
      <c r="D1" s="129"/>
      <c r="E1" s="129"/>
      <c r="F1" s="129"/>
      <c r="G1" s="129"/>
      <c r="H1" s="129"/>
      <c r="I1" s="129"/>
    </row>
    <row r="2" spans="1:10" ht="21" customHeight="1">
      <c r="A2" s="335" t="s">
        <v>126</v>
      </c>
      <c r="B2" s="335"/>
      <c r="C2" s="335"/>
      <c r="D2" s="335"/>
      <c r="E2" s="335"/>
      <c r="F2" s="335"/>
      <c r="G2" s="335"/>
      <c r="H2" s="335"/>
      <c r="I2" s="335"/>
    </row>
    <row r="3" spans="1:10" ht="25.5" customHeight="1">
      <c r="A3" s="126"/>
      <c r="B3" s="213"/>
      <c r="C3" s="300" t="s">
        <v>0</v>
      </c>
      <c r="D3" s="300"/>
      <c r="E3" s="300"/>
      <c r="F3" s="300"/>
      <c r="G3" s="300"/>
      <c r="H3" s="129"/>
      <c r="I3" s="129"/>
    </row>
    <row r="4" spans="1:10">
      <c r="A4" s="298" t="s">
        <v>1</v>
      </c>
      <c r="B4" s="297" t="s">
        <v>2</v>
      </c>
      <c r="C4" s="297" t="s">
        <v>3</v>
      </c>
      <c r="D4" s="298" t="s">
        <v>4</v>
      </c>
      <c r="E4" s="298" t="s">
        <v>5</v>
      </c>
      <c r="F4" s="299" t="s">
        <v>6</v>
      </c>
      <c r="G4" s="298" t="s">
        <v>7</v>
      </c>
      <c r="H4" s="299" t="s">
        <v>8</v>
      </c>
      <c r="I4" s="299" t="s">
        <v>9</v>
      </c>
    </row>
    <row r="5" spans="1:10">
      <c r="A5" s="298"/>
      <c r="B5" s="297"/>
      <c r="C5" s="297"/>
      <c r="D5" s="298"/>
      <c r="E5" s="298"/>
      <c r="F5" s="299"/>
      <c r="G5" s="298"/>
      <c r="H5" s="299"/>
      <c r="I5" s="299"/>
    </row>
    <row r="6" spans="1:10">
      <c r="A6" s="298"/>
      <c r="B6" s="201" t="s">
        <v>10</v>
      </c>
      <c r="C6" s="297"/>
      <c r="D6" s="199" t="s">
        <v>10</v>
      </c>
      <c r="E6" s="199" t="s">
        <v>10</v>
      </c>
      <c r="F6" s="204" t="s">
        <v>10</v>
      </c>
      <c r="G6" s="199" t="s">
        <v>11</v>
      </c>
      <c r="H6" s="299"/>
      <c r="I6" s="299"/>
    </row>
    <row r="7" spans="1:10" s="136" customFormat="1" ht="21.75" customHeight="1">
      <c r="A7" s="190" t="s">
        <v>59</v>
      </c>
      <c r="B7" s="134">
        <v>150</v>
      </c>
      <c r="C7" s="132">
        <v>19.579999999999998</v>
      </c>
      <c r="D7" s="132">
        <v>3.1</v>
      </c>
      <c r="E7" s="132">
        <v>6</v>
      </c>
      <c r="F7" s="132">
        <v>19.7</v>
      </c>
      <c r="G7" s="132">
        <v>145.80000000000001</v>
      </c>
      <c r="H7" s="134" t="s">
        <v>12</v>
      </c>
      <c r="I7" s="134" t="s">
        <v>60</v>
      </c>
      <c r="J7" s="135" t="s">
        <v>35</v>
      </c>
    </row>
    <row r="8" spans="1:10" s="139" customFormat="1" ht="31.5" customHeight="1">
      <c r="A8" s="180" t="s">
        <v>61</v>
      </c>
      <c r="B8" s="134">
        <v>120</v>
      </c>
      <c r="C8" s="132">
        <v>39.020000000000003</v>
      </c>
      <c r="D8" s="132">
        <v>12.38</v>
      </c>
      <c r="E8" s="132">
        <v>6.7</v>
      </c>
      <c r="F8" s="132">
        <v>5.68</v>
      </c>
      <c r="G8" s="132">
        <v>132.87</v>
      </c>
      <c r="H8" s="134" t="s">
        <v>12</v>
      </c>
      <c r="I8" s="134" t="s">
        <v>62</v>
      </c>
      <c r="J8" s="139" t="s">
        <v>35</v>
      </c>
    </row>
    <row r="9" spans="1:10" ht="31.5" customHeight="1">
      <c r="A9" s="180" t="s">
        <v>63</v>
      </c>
      <c r="B9" s="134">
        <v>200</v>
      </c>
      <c r="C9" s="132">
        <v>4.2300000000000004</v>
      </c>
      <c r="D9" s="132">
        <v>0.3</v>
      </c>
      <c r="E9" s="132">
        <v>0</v>
      </c>
      <c r="F9" s="132">
        <v>6.7</v>
      </c>
      <c r="G9" s="132">
        <v>27.9</v>
      </c>
      <c r="H9" s="134" t="s">
        <v>12</v>
      </c>
      <c r="I9" s="134" t="s">
        <v>64</v>
      </c>
      <c r="J9" s="130" t="s">
        <v>35</v>
      </c>
    </row>
    <row r="10" spans="1:10" ht="23.25" customHeight="1">
      <c r="A10" s="190" t="s">
        <v>16</v>
      </c>
      <c r="B10" s="134">
        <v>60</v>
      </c>
      <c r="C10" s="132">
        <v>4.7</v>
      </c>
      <c r="D10" s="132">
        <v>2.8</v>
      </c>
      <c r="E10" s="132">
        <v>0.8</v>
      </c>
      <c r="F10" s="132">
        <v>20</v>
      </c>
      <c r="G10" s="132">
        <v>105.6</v>
      </c>
      <c r="H10" s="134" t="s">
        <v>17</v>
      </c>
      <c r="I10" s="134">
        <v>125</v>
      </c>
      <c r="J10" s="130" t="s">
        <v>35</v>
      </c>
    </row>
    <row r="11" spans="1:10" s="153" customFormat="1" ht="46.5" customHeight="1">
      <c r="A11" s="133" t="s">
        <v>51</v>
      </c>
      <c r="B11" s="134">
        <v>60</v>
      </c>
      <c r="C11" s="132">
        <v>5.49</v>
      </c>
      <c r="D11" s="132">
        <v>0.6</v>
      </c>
      <c r="E11" s="132">
        <v>3.1</v>
      </c>
      <c r="F11" s="132">
        <v>1.8</v>
      </c>
      <c r="G11" s="132">
        <v>37.6</v>
      </c>
      <c r="H11" s="134" t="s">
        <v>12</v>
      </c>
      <c r="I11" s="134" t="s">
        <v>22</v>
      </c>
    </row>
    <row r="12" spans="1:10" ht="18" customHeight="1">
      <c r="A12" s="150" t="s">
        <v>18</v>
      </c>
      <c r="B12" s="211"/>
      <c r="C12" s="211">
        <f>SUM(C7:C11)</f>
        <v>73.02</v>
      </c>
      <c r="D12" s="211">
        <f>SUM(D7:D11)</f>
        <v>19.180000000000003</v>
      </c>
      <c r="E12" s="211">
        <f>SUM(E7:E11)</f>
        <v>16.600000000000001</v>
      </c>
      <c r="F12" s="211">
        <f>SUM(F7:F11)</f>
        <v>53.879999999999995</v>
      </c>
      <c r="G12" s="211">
        <f>SUM(G7:G11)</f>
        <v>449.77</v>
      </c>
      <c r="H12" s="199"/>
      <c r="I12" s="199"/>
    </row>
    <row r="13" spans="1:10" ht="21" customHeight="1">
      <c r="A13" s="336" t="s">
        <v>19</v>
      </c>
      <c r="B13" s="301"/>
      <c r="C13" s="301"/>
      <c r="D13" s="301"/>
      <c r="E13" s="301"/>
      <c r="F13" s="301"/>
      <c r="G13" s="301"/>
      <c r="H13" s="301"/>
      <c r="I13" s="337"/>
    </row>
    <row r="14" spans="1:10" s="153" customFormat="1" ht="45" customHeight="1">
      <c r="A14" s="123" t="s">
        <v>67</v>
      </c>
      <c r="B14" s="134">
        <v>60</v>
      </c>
      <c r="C14" s="132">
        <v>5</v>
      </c>
      <c r="D14" s="132">
        <v>1.25</v>
      </c>
      <c r="E14" s="132">
        <v>4.3</v>
      </c>
      <c r="F14" s="132">
        <v>7.1</v>
      </c>
      <c r="G14" s="132">
        <v>80.599999999999994</v>
      </c>
      <c r="H14" s="215" t="s">
        <v>76</v>
      </c>
      <c r="I14" s="134" t="s">
        <v>68</v>
      </c>
      <c r="J14" s="139" t="s">
        <v>69</v>
      </c>
    </row>
    <row r="15" spans="1:10" ht="30.75" customHeight="1">
      <c r="A15" s="170" t="s">
        <v>70</v>
      </c>
      <c r="B15" s="134">
        <v>250</v>
      </c>
      <c r="C15" s="132">
        <v>15</v>
      </c>
      <c r="D15" s="132">
        <v>4.57</v>
      </c>
      <c r="E15" s="132">
        <v>3.94</v>
      </c>
      <c r="F15" s="132">
        <v>18.12</v>
      </c>
      <c r="G15" s="132">
        <v>126.2</v>
      </c>
      <c r="H15" s="215" t="s">
        <v>71</v>
      </c>
      <c r="I15" s="134">
        <v>208</v>
      </c>
    </row>
    <row r="16" spans="1:10" ht="21" customHeight="1">
      <c r="A16" s="142" t="s">
        <v>213</v>
      </c>
      <c r="B16" s="134">
        <v>150</v>
      </c>
      <c r="C16" s="132">
        <v>10</v>
      </c>
      <c r="D16" s="132">
        <v>2.5</v>
      </c>
      <c r="E16" s="132">
        <v>4</v>
      </c>
      <c r="F16" s="132">
        <v>19.8</v>
      </c>
      <c r="G16" s="132">
        <v>129.1</v>
      </c>
      <c r="H16" s="134" t="s">
        <v>73</v>
      </c>
      <c r="I16" s="134">
        <v>424</v>
      </c>
    </row>
    <row r="17" spans="1:10" ht="25.5" customHeight="1">
      <c r="A17" s="142" t="s">
        <v>206</v>
      </c>
      <c r="B17" s="134">
        <v>100</v>
      </c>
      <c r="C17" s="134">
        <v>35</v>
      </c>
      <c r="D17" s="56">
        <v>13.93</v>
      </c>
      <c r="E17" s="56">
        <v>14.54</v>
      </c>
      <c r="F17" s="56">
        <v>0.75</v>
      </c>
      <c r="G17" s="56">
        <v>185.27</v>
      </c>
      <c r="H17" s="134" t="s">
        <v>12</v>
      </c>
      <c r="I17" s="169" t="s">
        <v>207</v>
      </c>
      <c r="J17" s="130" t="s">
        <v>40</v>
      </c>
    </row>
    <row r="18" spans="1:10" ht="21.75" customHeight="1">
      <c r="A18" s="188" t="s">
        <v>23</v>
      </c>
      <c r="B18" s="181">
        <v>200</v>
      </c>
      <c r="C18" s="189">
        <v>5</v>
      </c>
      <c r="D18" s="189">
        <v>0.6</v>
      </c>
      <c r="E18" s="189">
        <v>0</v>
      </c>
      <c r="F18" s="189">
        <v>22.8</v>
      </c>
      <c r="G18" s="189">
        <v>93.2</v>
      </c>
      <c r="H18" s="181" t="s">
        <v>12</v>
      </c>
      <c r="I18" s="181" t="s">
        <v>24</v>
      </c>
      <c r="J18" s="130" t="s">
        <v>35</v>
      </c>
    </row>
    <row r="19" spans="1:10" ht="33" customHeight="1">
      <c r="A19" s="143" t="s">
        <v>25</v>
      </c>
      <c r="B19" s="134">
        <v>80</v>
      </c>
      <c r="C19" s="132">
        <v>1.5</v>
      </c>
      <c r="D19" s="132">
        <v>6.5</v>
      </c>
      <c r="E19" s="132">
        <v>0.8</v>
      </c>
      <c r="F19" s="132">
        <v>33.799999999999997</v>
      </c>
      <c r="G19" s="132">
        <v>177.6</v>
      </c>
      <c r="H19" s="215" t="s">
        <v>26</v>
      </c>
      <c r="I19" s="134">
        <v>13003</v>
      </c>
      <c r="J19" s="130" t="s">
        <v>35</v>
      </c>
    </row>
    <row r="20" spans="1:10" ht="30.75" customHeight="1">
      <c r="A20" s="161" t="s">
        <v>41</v>
      </c>
      <c r="B20" s="134">
        <v>30</v>
      </c>
      <c r="C20" s="132">
        <v>1.5</v>
      </c>
      <c r="D20" s="132">
        <v>2.4</v>
      </c>
      <c r="E20" s="132">
        <v>0.3</v>
      </c>
      <c r="F20" s="132">
        <v>14.6</v>
      </c>
      <c r="G20" s="132">
        <v>72.599999999999994</v>
      </c>
      <c r="H20" s="215" t="s">
        <v>26</v>
      </c>
      <c r="I20" s="134">
        <v>13002</v>
      </c>
      <c r="J20" s="130" t="s">
        <v>35</v>
      </c>
    </row>
    <row r="21" spans="1:10" ht="19.5" customHeight="1">
      <c r="A21" s="150" t="s">
        <v>27</v>
      </c>
      <c r="B21" s="201"/>
      <c r="C21" s="211">
        <f>SUM(C14:C20)</f>
        <v>73</v>
      </c>
      <c r="D21" s="211">
        <f>SUM(D14:D20)</f>
        <v>31.75</v>
      </c>
      <c r="E21" s="211">
        <f>SUM(E14:E20)</f>
        <v>27.880000000000003</v>
      </c>
      <c r="F21" s="211">
        <f>SUM(F14:F20)</f>
        <v>116.96999999999998</v>
      </c>
      <c r="G21" s="211">
        <f>SUM(G14:G20)</f>
        <v>864.57</v>
      </c>
      <c r="H21" s="199"/>
      <c r="I21" s="152"/>
    </row>
    <row r="22" spans="1:10">
      <c r="A22" s="166" t="s">
        <v>42</v>
      </c>
      <c r="B22" s="56"/>
      <c r="C22" s="56"/>
      <c r="D22" s="174">
        <f>D12+D21</f>
        <v>50.930000000000007</v>
      </c>
      <c r="E22" s="174">
        <f>E12+E21</f>
        <v>44.480000000000004</v>
      </c>
      <c r="F22" s="174">
        <f>F12+F21</f>
        <v>170.84999999999997</v>
      </c>
      <c r="G22" s="174">
        <f>G12+G21</f>
        <v>1314.3400000000001</v>
      </c>
      <c r="H22" s="56"/>
      <c r="I22" s="167"/>
      <c r="J22" s="182"/>
    </row>
    <row r="23" spans="1:10" ht="12.75" customHeight="1">
      <c r="A23" s="126"/>
      <c r="B23" s="212"/>
      <c r="C23" s="129"/>
      <c r="D23" s="129"/>
      <c r="E23" s="129"/>
      <c r="F23" s="129"/>
      <c r="G23" s="129"/>
      <c r="H23" s="129"/>
      <c r="I23" s="129"/>
    </row>
    <row r="24" spans="1:10">
      <c r="A24" s="335" t="s">
        <v>127</v>
      </c>
      <c r="B24" s="335"/>
      <c r="C24" s="335"/>
      <c r="D24" s="335"/>
      <c r="E24" s="335"/>
      <c r="F24" s="335"/>
      <c r="G24" s="335"/>
      <c r="H24" s="335"/>
      <c r="I24" s="335"/>
    </row>
    <row r="25" spans="1:10">
      <c r="A25" s="126"/>
      <c r="B25" s="213"/>
      <c r="C25" s="300" t="s">
        <v>0</v>
      </c>
      <c r="D25" s="300"/>
      <c r="E25" s="300"/>
      <c r="F25" s="300"/>
      <c r="G25" s="300"/>
      <c r="H25" s="129"/>
      <c r="I25" s="129"/>
    </row>
    <row r="26" spans="1:10">
      <c r="A26" s="298" t="s">
        <v>1</v>
      </c>
      <c r="B26" s="297" t="s">
        <v>2</v>
      </c>
      <c r="C26" s="297" t="s">
        <v>3</v>
      </c>
      <c r="D26" s="298" t="s">
        <v>4</v>
      </c>
      <c r="E26" s="298" t="s">
        <v>5</v>
      </c>
      <c r="F26" s="299" t="s">
        <v>6</v>
      </c>
      <c r="G26" s="298" t="s">
        <v>7</v>
      </c>
      <c r="H26" s="299" t="s">
        <v>8</v>
      </c>
      <c r="I26" s="299" t="s">
        <v>9</v>
      </c>
    </row>
    <row r="27" spans="1:10">
      <c r="A27" s="298"/>
      <c r="B27" s="297"/>
      <c r="C27" s="297"/>
      <c r="D27" s="298"/>
      <c r="E27" s="298"/>
      <c r="F27" s="299"/>
      <c r="G27" s="298"/>
      <c r="H27" s="299"/>
      <c r="I27" s="299"/>
    </row>
    <row r="28" spans="1:10">
      <c r="A28" s="298"/>
      <c r="B28" s="201" t="s">
        <v>10</v>
      </c>
      <c r="C28" s="297"/>
      <c r="D28" s="199" t="s">
        <v>10</v>
      </c>
      <c r="E28" s="199" t="s">
        <v>10</v>
      </c>
      <c r="F28" s="204" t="s">
        <v>10</v>
      </c>
      <c r="G28" s="199" t="s">
        <v>11</v>
      </c>
      <c r="H28" s="299"/>
      <c r="I28" s="299"/>
    </row>
    <row r="29" spans="1:10" ht="25.5" customHeight="1">
      <c r="A29" s="140" t="s">
        <v>59</v>
      </c>
      <c r="B29" s="134">
        <v>180</v>
      </c>
      <c r="C29" s="132">
        <f>C7</f>
        <v>19.579999999999998</v>
      </c>
      <c r="D29" s="132">
        <v>3.69</v>
      </c>
      <c r="E29" s="132">
        <v>7.29</v>
      </c>
      <c r="F29" s="132">
        <v>23.76</v>
      </c>
      <c r="G29" s="132">
        <v>174.96</v>
      </c>
      <c r="H29" s="134" t="s">
        <v>12</v>
      </c>
      <c r="I29" s="134" t="s">
        <v>60</v>
      </c>
      <c r="J29" s="135" t="s">
        <v>35</v>
      </c>
    </row>
    <row r="30" spans="1:10" ht="25.5" customHeight="1">
      <c r="A30" s="142" t="s">
        <v>61</v>
      </c>
      <c r="B30" s="134">
        <v>120</v>
      </c>
      <c r="C30" s="132">
        <f>C8</f>
        <v>39.020000000000003</v>
      </c>
      <c r="D30" s="132">
        <v>13.73</v>
      </c>
      <c r="E30" s="132">
        <v>7.64</v>
      </c>
      <c r="F30" s="132">
        <v>6.29</v>
      </c>
      <c r="G30" s="132">
        <v>147.29</v>
      </c>
      <c r="H30" s="134" t="s">
        <v>12</v>
      </c>
      <c r="I30" s="134" t="s">
        <v>62</v>
      </c>
      <c r="J30" s="139" t="s">
        <v>35</v>
      </c>
    </row>
    <row r="31" spans="1:10" ht="31.5" customHeight="1">
      <c r="A31" s="143" t="s">
        <v>63</v>
      </c>
      <c r="B31" s="134">
        <v>200</v>
      </c>
      <c r="C31" s="132">
        <f>C9</f>
        <v>4.2300000000000004</v>
      </c>
      <c r="D31" s="132">
        <v>0.3</v>
      </c>
      <c r="E31" s="132">
        <v>0</v>
      </c>
      <c r="F31" s="132">
        <v>6.7</v>
      </c>
      <c r="G31" s="132">
        <v>27.9</v>
      </c>
      <c r="H31" s="134" t="s">
        <v>12</v>
      </c>
      <c r="I31" s="134" t="s">
        <v>64</v>
      </c>
      <c r="J31" s="130" t="s">
        <v>35</v>
      </c>
    </row>
    <row r="32" spans="1:10" ht="24" customHeight="1">
      <c r="A32" s="142" t="s">
        <v>16</v>
      </c>
      <c r="B32" s="134">
        <v>40</v>
      </c>
      <c r="C32" s="132">
        <f>C10</f>
        <v>4.7</v>
      </c>
      <c r="D32" s="132">
        <v>2.8</v>
      </c>
      <c r="E32" s="132">
        <v>0.8</v>
      </c>
      <c r="F32" s="132">
        <v>20</v>
      </c>
      <c r="G32" s="132">
        <v>105.6</v>
      </c>
      <c r="H32" s="134" t="s">
        <v>17</v>
      </c>
      <c r="I32" s="134">
        <v>125</v>
      </c>
      <c r="J32" s="130" t="s">
        <v>35</v>
      </c>
    </row>
    <row r="33" spans="1:10" s="153" customFormat="1" ht="46.5" customHeight="1">
      <c r="A33" s="123" t="s">
        <v>51</v>
      </c>
      <c r="B33" s="134">
        <v>100</v>
      </c>
      <c r="C33" s="132">
        <f>C11</f>
        <v>5.49</v>
      </c>
      <c r="D33" s="132">
        <v>0.99</v>
      </c>
      <c r="E33" s="132">
        <v>5.15</v>
      </c>
      <c r="F33" s="132">
        <v>3</v>
      </c>
      <c r="G33" s="132">
        <v>62.42</v>
      </c>
      <c r="H33" s="134" t="s">
        <v>12</v>
      </c>
      <c r="I33" s="134" t="s">
        <v>22</v>
      </c>
    </row>
    <row r="34" spans="1:10" ht="21.75" customHeight="1">
      <c r="A34" s="150" t="s">
        <v>18</v>
      </c>
      <c r="B34" s="211"/>
      <c r="C34" s="211">
        <f>SUM(C29:C33)</f>
        <v>73.02</v>
      </c>
      <c r="D34" s="211">
        <f>SUM(D29:D33)</f>
        <v>21.51</v>
      </c>
      <c r="E34" s="211">
        <f>SUM(E29:E33)</f>
        <v>20.880000000000003</v>
      </c>
      <c r="F34" s="211">
        <f>SUM(F29:F33)</f>
        <v>59.75</v>
      </c>
      <c r="G34" s="211">
        <f>SUM(G29:G33)</f>
        <v>518.16999999999996</v>
      </c>
      <c r="H34" s="199"/>
      <c r="I34" s="199"/>
    </row>
    <row r="35" spans="1:10" ht="22.5" customHeight="1">
      <c r="A35" s="336" t="s">
        <v>19</v>
      </c>
      <c r="B35" s="301"/>
      <c r="C35" s="301"/>
      <c r="D35" s="301"/>
      <c r="E35" s="301"/>
      <c r="F35" s="301"/>
      <c r="G35" s="301"/>
      <c r="H35" s="301"/>
      <c r="I35" s="337"/>
    </row>
    <row r="36" spans="1:10" ht="39.75" customHeight="1">
      <c r="A36" s="123" t="s">
        <v>67</v>
      </c>
      <c r="B36" s="134">
        <v>100</v>
      </c>
      <c r="C36" s="132">
        <f>C14</f>
        <v>5</v>
      </c>
      <c r="D36" s="132">
        <v>1.58</v>
      </c>
      <c r="E36" s="132">
        <v>4.99</v>
      </c>
      <c r="F36" s="132">
        <v>7.99</v>
      </c>
      <c r="G36" s="132">
        <v>83.2</v>
      </c>
      <c r="H36" s="239" t="s">
        <v>261</v>
      </c>
      <c r="I36" s="134" t="s">
        <v>68</v>
      </c>
      <c r="J36" s="139" t="s">
        <v>69</v>
      </c>
    </row>
    <row r="37" spans="1:10" ht="28.5" customHeight="1">
      <c r="A37" s="173" t="s">
        <v>70</v>
      </c>
      <c r="B37" s="134">
        <v>300</v>
      </c>
      <c r="C37" s="132">
        <f t="shared" ref="C37:C42" si="0">C15</f>
        <v>15</v>
      </c>
      <c r="D37" s="132">
        <v>6.86</v>
      </c>
      <c r="E37" s="132">
        <v>5.91</v>
      </c>
      <c r="F37" s="132">
        <v>27.18</v>
      </c>
      <c r="G37" s="132">
        <v>189.3</v>
      </c>
      <c r="H37" s="134" t="s">
        <v>72</v>
      </c>
      <c r="I37" s="134">
        <v>133</v>
      </c>
      <c r="J37" s="130" t="s">
        <v>35</v>
      </c>
    </row>
    <row r="38" spans="1:10" ht="25.5" customHeight="1">
      <c r="A38" s="140" t="s">
        <v>213</v>
      </c>
      <c r="B38" s="134">
        <v>180</v>
      </c>
      <c r="C38" s="132">
        <f t="shared" si="0"/>
        <v>10</v>
      </c>
      <c r="D38" s="132">
        <v>3</v>
      </c>
      <c r="E38" s="132">
        <v>4.8</v>
      </c>
      <c r="F38" s="132">
        <v>23.76</v>
      </c>
      <c r="G38" s="132">
        <v>154.91999999999999</v>
      </c>
      <c r="H38" s="134" t="s">
        <v>73</v>
      </c>
      <c r="I38" s="134">
        <v>424</v>
      </c>
      <c r="J38" s="130" t="s">
        <v>35</v>
      </c>
    </row>
    <row r="39" spans="1:10" ht="27" customHeight="1">
      <c r="A39" s="140" t="s">
        <v>206</v>
      </c>
      <c r="B39" s="134">
        <v>120</v>
      </c>
      <c r="C39" s="132">
        <f t="shared" si="0"/>
        <v>35</v>
      </c>
      <c r="D39" s="56">
        <v>13.93</v>
      </c>
      <c r="E39" s="56">
        <v>14.54</v>
      </c>
      <c r="F39" s="56">
        <v>0.75</v>
      </c>
      <c r="G39" s="56">
        <v>185.27</v>
      </c>
      <c r="H39" s="134" t="s">
        <v>12</v>
      </c>
      <c r="I39" s="56" t="s">
        <v>207</v>
      </c>
      <c r="J39" s="130" t="s">
        <v>40</v>
      </c>
    </row>
    <row r="40" spans="1:10" ht="27.75" customHeight="1">
      <c r="A40" s="140" t="s">
        <v>23</v>
      </c>
      <c r="B40" s="134">
        <v>200</v>
      </c>
      <c r="C40" s="132">
        <f t="shared" si="0"/>
        <v>5</v>
      </c>
      <c r="D40" s="132">
        <v>0.6</v>
      </c>
      <c r="E40" s="132">
        <v>0</v>
      </c>
      <c r="F40" s="132">
        <v>22.8</v>
      </c>
      <c r="G40" s="132">
        <v>93.2</v>
      </c>
      <c r="H40" s="134" t="s">
        <v>12</v>
      </c>
      <c r="I40" s="134" t="s">
        <v>24</v>
      </c>
      <c r="J40" s="130" t="s">
        <v>35</v>
      </c>
    </row>
    <row r="41" spans="1:10" ht="34.5" customHeight="1">
      <c r="A41" s="161" t="s">
        <v>25</v>
      </c>
      <c r="B41" s="134">
        <v>80</v>
      </c>
      <c r="C41" s="132">
        <f t="shared" si="0"/>
        <v>1.5</v>
      </c>
      <c r="D41" s="132">
        <v>6.5</v>
      </c>
      <c r="E41" s="132">
        <v>0.8</v>
      </c>
      <c r="F41" s="132">
        <v>33.799999999999997</v>
      </c>
      <c r="G41" s="132">
        <v>177.6</v>
      </c>
      <c r="H41" s="215" t="s">
        <v>26</v>
      </c>
      <c r="I41" s="134">
        <v>13003</v>
      </c>
      <c r="J41" s="130" t="s">
        <v>35</v>
      </c>
    </row>
    <row r="42" spans="1:10" ht="35.25" customHeight="1">
      <c r="A42" s="161" t="s">
        <v>41</v>
      </c>
      <c r="B42" s="134">
        <v>30</v>
      </c>
      <c r="C42" s="132">
        <f t="shared" si="0"/>
        <v>1.5</v>
      </c>
      <c r="D42" s="132">
        <v>2.4</v>
      </c>
      <c r="E42" s="132">
        <v>0.3</v>
      </c>
      <c r="F42" s="132">
        <v>14.6</v>
      </c>
      <c r="G42" s="132">
        <v>72.599999999999994</v>
      </c>
      <c r="H42" s="215" t="s">
        <v>26</v>
      </c>
      <c r="I42" s="134">
        <v>13002</v>
      </c>
      <c r="J42" s="130" t="s">
        <v>35</v>
      </c>
    </row>
    <row r="43" spans="1:10" ht="21.75" customHeight="1">
      <c r="A43" s="150" t="s">
        <v>27</v>
      </c>
      <c r="B43" s="201"/>
      <c r="C43" s="211">
        <f>SUM(C36:C42)</f>
        <v>73</v>
      </c>
      <c r="D43" s="211">
        <f>SUM(D36:D42)</f>
        <v>34.869999999999997</v>
      </c>
      <c r="E43" s="211">
        <f>SUM(E36:E42)</f>
        <v>31.34</v>
      </c>
      <c r="F43" s="211">
        <f>SUM(F36:F42)</f>
        <v>130.88</v>
      </c>
      <c r="G43" s="211">
        <f>SUM(G36:G42)</f>
        <v>956.09</v>
      </c>
      <c r="H43" s="199"/>
      <c r="I43" s="199"/>
    </row>
    <row r="44" spans="1:10" ht="21.75" customHeight="1">
      <c r="A44" s="166" t="s">
        <v>42</v>
      </c>
      <c r="B44" s="56"/>
      <c r="C44" s="174">
        <f>C34+C43</f>
        <v>146.01999999999998</v>
      </c>
      <c r="D44" s="174">
        <f>D34+D43</f>
        <v>56.379999999999995</v>
      </c>
      <c r="E44" s="174">
        <f>E34+E43</f>
        <v>52.22</v>
      </c>
      <c r="F44" s="174">
        <f>F34+F43</f>
        <v>190.63</v>
      </c>
      <c r="G44" s="174">
        <f>G34+G43</f>
        <v>1474.26</v>
      </c>
      <c r="H44" s="56"/>
      <c r="I44" s="167"/>
      <c r="J44" s="182"/>
    </row>
  </sheetData>
  <mergeCells count="24">
    <mergeCell ref="H26:H28"/>
    <mergeCell ref="I26:I28"/>
    <mergeCell ref="A13:I13"/>
    <mergeCell ref="A35:I35"/>
    <mergeCell ref="I4:I6"/>
    <mergeCell ref="A24:I24"/>
    <mergeCell ref="C25:G25"/>
    <mergeCell ref="A26:A28"/>
    <mergeCell ref="B26:B27"/>
    <mergeCell ref="C26:C28"/>
    <mergeCell ref="D26:D27"/>
    <mergeCell ref="E26:E27"/>
    <mergeCell ref="F26:F27"/>
    <mergeCell ref="G26:G27"/>
    <mergeCell ref="A2:I2"/>
    <mergeCell ref="C3:G3"/>
    <mergeCell ref="A4:A6"/>
    <mergeCell ref="B4:B5"/>
    <mergeCell ref="C4:C6"/>
    <mergeCell ref="D4:D5"/>
    <mergeCell ref="E4:E5"/>
    <mergeCell ref="F4:F5"/>
    <mergeCell ref="G4:G5"/>
    <mergeCell ref="H4:H6"/>
  </mergeCells>
  <pageMargins left="0.19685039370078741" right="0.19685039370078741" top="0.59055118110236227" bottom="0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43"/>
  <sheetViews>
    <sheetView view="pageBreakPreview" topLeftCell="A28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8" width="10.42578125" style="22" customWidth="1"/>
    <col min="9" max="9" width="9.140625" style="22"/>
    <col min="10" max="10" width="10.28515625" style="22" customWidth="1"/>
    <col min="11" max="11" width="11.28515625" style="22" customWidth="1"/>
    <col min="12" max="12" width="10.7109375" style="22" customWidth="1"/>
    <col min="13" max="16384" width="9.140625" style="22"/>
  </cols>
  <sheetData>
    <row r="1" spans="1:12" ht="42" customHeight="1">
      <c r="A1" s="322" t="s">
        <v>209</v>
      </c>
      <c r="B1" s="322"/>
      <c r="C1" s="322"/>
      <c r="D1" s="322"/>
      <c r="E1" s="322"/>
      <c r="F1" s="322"/>
      <c r="G1" s="322"/>
      <c r="H1" s="322"/>
      <c r="I1" s="322"/>
      <c r="J1" s="322" t="s">
        <v>208</v>
      </c>
      <c r="K1" s="322"/>
      <c r="L1" s="322"/>
    </row>
    <row r="2" spans="1:12" ht="19.5" customHeight="1">
      <c r="A2" s="323" t="s">
        <v>1</v>
      </c>
      <c r="B2" s="323" t="s">
        <v>129</v>
      </c>
      <c r="C2" s="323" t="s">
        <v>130</v>
      </c>
      <c r="D2" s="324" t="s">
        <v>131</v>
      </c>
      <c r="E2" s="324" t="s">
        <v>132</v>
      </c>
      <c r="F2" s="325" t="s">
        <v>133</v>
      </c>
      <c r="G2" s="325" t="s">
        <v>134</v>
      </c>
      <c r="H2" s="326" t="s">
        <v>135</v>
      </c>
      <c r="I2" s="326"/>
      <c r="J2" s="326"/>
      <c r="K2" s="326"/>
      <c r="L2" s="326"/>
    </row>
    <row r="3" spans="1:12" ht="13.5" customHeight="1">
      <c r="A3" s="323"/>
      <c r="B3" s="323"/>
      <c r="C3" s="323"/>
      <c r="D3" s="324"/>
      <c r="E3" s="324"/>
      <c r="F3" s="325"/>
      <c r="G3" s="325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21" t="s">
        <v>210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</row>
    <row r="5" spans="1:12" ht="13.5" customHeight="1">
      <c r="A5" s="310" t="s">
        <v>59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2"/>
    </row>
    <row r="6" spans="1:12" ht="15.75" customHeight="1">
      <c r="A6" s="71" t="s">
        <v>253</v>
      </c>
      <c r="B6" s="15">
        <v>32</v>
      </c>
      <c r="C6" s="15">
        <v>32</v>
      </c>
      <c r="D6" s="39">
        <v>62</v>
      </c>
      <c r="E6" s="27">
        <f>D6/100*35+D6</f>
        <v>83.7</v>
      </c>
      <c r="F6" s="28">
        <f>(B6*E6)/1000</f>
        <v>2.6783999999999999</v>
      </c>
      <c r="G6" s="29"/>
      <c r="H6" s="15"/>
      <c r="I6" s="15"/>
      <c r="J6" s="15"/>
      <c r="K6" s="15"/>
      <c r="L6" s="15"/>
    </row>
    <row r="7" spans="1:12" ht="15.75" customHeight="1">
      <c r="A7" s="71" t="s">
        <v>142</v>
      </c>
      <c r="B7" s="15">
        <v>10</v>
      </c>
      <c r="C7" s="15">
        <v>10</v>
      </c>
      <c r="D7" s="39">
        <v>395.5</v>
      </c>
      <c r="E7" s="27">
        <f>D7/100*35+D7</f>
        <v>533.92499999999995</v>
      </c>
      <c r="F7" s="28">
        <f>(B7*E7)/1000</f>
        <v>5.3392499999999998</v>
      </c>
      <c r="G7" s="29"/>
      <c r="H7" s="15"/>
      <c r="I7" s="15"/>
      <c r="J7" s="15"/>
      <c r="K7" s="15"/>
      <c r="L7" s="15"/>
    </row>
    <row r="8" spans="1:12" ht="15.75" customHeight="1">
      <c r="A8" s="71" t="s">
        <v>159</v>
      </c>
      <c r="B8" s="15">
        <v>190</v>
      </c>
      <c r="C8" s="15">
        <v>161.5</v>
      </c>
      <c r="D8" s="39">
        <v>45</v>
      </c>
      <c r="E8" s="27">
        <f>D8/100*35+D8</f>
        <v>60.75</v>
      </c>
      <c r="F8" s="28">
        <f>(B8*E8)/1000</f>
        <v>11.5425</v>
      </c>
      <c r="G8" s="29"/>
      <c r="H8" s="15"/>
      <c r="I8" s="15"/>
      <c r="J8" s="15"/>
      <c r="K8" s="15"/>
      <c r="L8" s="15"/>
    </row>
    <row r="9" spans="1:12" ht="15.75" customHeight="1">
      <c r="A9" s="71" t="s">
        <v>168</v>
      </c>
      <c r="B9" s="15">
        <v>0.7</v>
      </c>
      <c r="C9" s="15">
        <v>0.7</v>
      </c>
      <c r="D9" s="39">
        <v>17</v>
      </c>
      <c r="E9" s="27">
        <f>D9/100*35+D9</f>
        <v>22.95</v>
      </c>
      <c r="F9" s="28">
        <f>(B9*E9)/1000</f>
        <v>1.6064999999999999E-2</v>
      </c>
      <c r="G9" s="29"/>
      <c r="H9" s="15"/>
      <c r="I9" s="15"/>
      <c r="J9" s="15"/>
      <c r="K9" s="15"/>
      <c r="L9" s="15"/>
    </row>
    <row r="10" spans="1:12" ht="13.5" customHeight="1">
      <c r="A10" s="70" t="s">
        <v>143</v>
      </c>
      <c r="B10" s="34"/>
      <c r="C10" s="305" t="s">
        <v>29</v>
      </c>
      <c r="D10" s="311"/>
      <c r="E10" s="311"/>
      <c r="F10" s="312"/>
      <c r="G10" s="31">
        <f>SUM(F6:F9)</f>
        <v>19.576215000000001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 s="32" customFormat="1" ht="19.5" customHeight="1">
      <c r="A11" s="318" t="s">
        <v>61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</row>
    <row r="12" spans="1:12" s="32" customFormat="1" ht="19.5" customHeight="1">
      <c r="A12" s="14" t="s">
        <v>211</v>
      </c>
      <c r="B12" s="15">
        <v>177.35</v>
      </c>
      <c r="C12" s="15">
        <v>125.56</v>
      </c>
      <c r="D12" s="25">
        <v>142</v>
      </c>
      <c r="E12" s="77">
        <f>D12/100*35+D12</f>
        <v>191.7</v>
      </c>
      <c r="F12" s="77">
        <f t="shared" ref="F12:F18" si="0">(B12*E12)/1000</f>
        <v>33.997994999999996</v>
      </c>
      <c r="G12" s="59"/>
      <c r="H12" s="59"/>
      <c r="I12" s="59"/>
      <c r="J12" s="59"/>
      <c r="K12" s="59"/>
      <c r="L12" s="59"/>
    </row>
    <row r="13" spans="1:12" s="32" customFormat="1" ht="19.5" customHeight="1">
      <c r="A13" s="14" t="s">
        <v>161</v>
      </c>
      <c r="B13" s="15">
        <v>12.2</v>
      </c>
      <c r="C13" s="15">
        <v>10.25</v>
      </c>
      <c r="D13" s="15">
        <v>24</v>
      </c>
      <c r="E13" s="77">
        <f t="shared" ref="E13:E18" si="1">D13/100*35+D13</f>
        <v>32.4</v>
      </c>
      <c r="F13" s="29">
        <f t="shared" si="0"/>
        <v>0.39527999999999996</v>
      </c>
      <c r="G13" s="59"/>
      <c r="H13" s="59"/>
      <c r="I13" s="59"/>
      <c r="J13" s="59"/>
      <c r="K13" s="59"/>
      <c r="L13" s="59"/>
    </row>
    <row r="14" spans="1:12" s="32" customFormat="1" ht="19.5" customHeight="1">
      <c r="A14" s="14" t="s">
        <v>162</v>
      </c>
      <c r="B14" s="15">
        <v>21.9</v>
      </c>
      <c r="C14" s="15">
        <v>17.52</v>
      </c>
      <c r="D14" s="25">
        <v>72</v>
      </c>
      <c r="E14" s="77">
        <f t="shared" si="1"/>
        <v>97.2</v>
      </c>
      <c r="F14" s="29">
        <f t="shared" si="0"/>
        <v>2.1286799999999997</v>
      </c>
      <c r="G14" s="59"/>
      <c r="H14" s="59"/>
      <c r="I14" s="59"/>
      <c r="J14" s="59"/>
      <c r="K14" s="59"/>
      <c r="L14" s="59"/>
    </row>
    <row r="15" spans="1:12" s="32" customFormat="1" ht="19.5" customHeight="1">
      <c r="A15" s="14" t="s">
        <v>193</v>
      </c>
      <c r="B15" s="15">
        <v>6.3</v>
      </c>
      <c r="C15" s="15">
        <v>6.3</v>
      </c>
      <c r="D15" s="25">
        <v>144</v>
      </c>
      <c r="E15" s="77">
        <f t="shared" si="1"/>
        <v>194.4</v>
      </c>
      <c r="F15" s="29">
        <f t="shared" si="0"/>
        <v>1.22472</v>
      </c>
      <c r="G15" s="59"/>
      <c r="H15" s="59"/>
      <c r="I15" s="59"/>
      <c r="J15" s="59"/>
      <c r="K15" s="59"/>
      <c r="L15" s="59"/>
    </row>
    <row r="16" spans="1:12" s="32" customFormat="1" ht="19.5" customHeight="1">
      <c r="A16" s="14" t="s">
        <v>141</v>
      </c>
      <c r="B16" s="15">
        <v>1.8</v>
      </c>
      <c r="C16" s="15">
        <v>1.8</v>
      </c>
      <c r="D16" s="25">
        <v>55</v>
      </c>
      <c r="E16" s="77">
        <f t="shared" si="1"/>
        <v>74.25</v>
      </c>
      <c r="F16" s="29">
        <f t="shared" si="0"/>
        <v>0.13365000000000002</v>
      </c>
      <c r="G16" s="59"/>
      <c r="H16" s="59"/>
      <c r="I16" s="59"/>
      <c r="J16" s="59"/>
      <c r="K16" s="59"/>
      <c r="L16" s="59"/>
    </row>
    <row r="17" spans="1:12" s="32" customFormat="1" ht="19.5" customHeight="1">
      <c r="A17" s="14" t="s">
        <v>167</v>
      </c>
      <c r="B17" s="15">
        <v>5.3</v>
      </c>
      <c r="C17" s="15">
        <v>5.3</v>
      </c>
      <c r="D17" s="25">
        <v>157</v>
      </c>
      <c r="E17" s="77">
        <f t="shared" si="1"/>
        <v>211.95</v>
      </c>
      <c r="F17" s="29">
        <f t="shared" si="0"/>
        <v>1.1233349999999998</v>
      </c>
      <c r="G17" s="59"/>
      <c r="H17" s="59"/>
      <c r="I17" s="59"/>
      <c r="J17" s="59"/>
      <c r="K17" s="59"/>
      <c r="L17" s="59"/>
    </row>
    <row r="18" spans="1:12" s="32" customFormat="1" ht="19.5" customHeight="1">
      <c r="A18" s="14" t="s">
        <v>168</v>
      </c>
      <c r="B18" s="15">
        <v>0.7</v>
      </c>
      <c r="C18" s="15">
        <v>0.7</v>
      </c>
      <c r="D18" s="27">
        <v>17</v>
      </c>
      <c r="E18" s="77">
        <f t="shared" si="1"/>
        <v>22.95</v>
      </c>
      <c r="F18" s="28">
        <f t="shared" si="0"/>
        <v>1.6064999999999999E-2</v>
      </c>
      <c r="G18" s="42"/>
      <c r="H18" s="15">
        <v>4.6399999999999997</v>
      </c>
      <c r="I18" s="15">
        <v>5.9</v>
      </c>
      <c r="J18" s="15">
        <v>0</v>
      </c>
      <c r="K18" s="15">
        <v>70</v>
      </c>
      <c r="L18" s="15">
        <v>0.14000000000000001</v>
      </c>
    </row>
    <row r="19" spans="1:12" ht="13.5" customHeight="1">
      <c r="A19" s="70" t="s">
        <v>143</v>
      </c>
      <c r="B19" s="34"/>
      <c r="C19" s="339" t="s">
        <v>212</v>
      </c>
      <c r="D19" s="340"/>
      <c r="E19" s="340"/>
      <c r="F19" s="341"/>
      <c r="G19" s="76">
        <f>F12+F13+F14+F15+F16+F17+F18</f>
        <v>39.019724999999994</v>
      </c>
      <c r="H19" s="51">
        <v>5.34</v>
      </c>
      <c r="I19" s="51">
        <v>11.23</v>
      </c>
      <c r="J19" s="51">
        <v>35.1</v>
      </c>
      <c r="K19" s="51">
        <v>263</v>
      </c>
      <c r="L19" s="15">
        <v>1.23</v>
      </c>
    </row>
    <row r="20" spans="1:12" s="44" customFormat="1" ht="15.75" customHeight="1">
      <c r="A20" s="310" t="s">
        <v>51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2"/>
    </row>
    <row r="21" spans="1:12" s="44" customFormat="1" ht="15.75" customHeight="1">
      <c r="A21" s="14" t="s">
        <v>218</v>
      </c>
      <c r="B21" s="15">
        <v>67.8</v>
      </c>
      <c r="C21" s="15">
        <v>60</v>
      </c>
      <c r="D21" s="25">
        <v>60</v>
      </c>
      <c r="E21" s="15">
        <f>D21/100*35+D21</f>
        <v>81</v>
      </c>
      <c r="F21" s="29">
        <f>(B21*E21)/1000</f>
        <v>5.4918000000000005</v>
      </c>
      <c r="G21" s="40"/>
      <c r="H21" s="48"/>
      <c r="I21" s="48"/>
      <c r="J21" s="48"/>
      <c r="K21" s="48"/>
      <c r="L21" s="48"/>
    </row>
    <row r="22" spans="1:12">
      <c r="A22" s="85" t="s">
        <v>143</v>
      </c>
      <c r="B22" s="308">
        <v>60</v>
      </c>
      <c r="C22" s="309"/>
      <c r="D22" s="51"/>
      <c r="E22" s="15"/>
      <c r="F22" s="29"/>
      <c r="G22" s="40">
        <f>F21</f>
        <v>5.4918000000000005</v>
      </c>
      <c r="H22" s="50"/>
      <c r="I22" s="50"/>
      <c r="J22" s="50"/>
      <c r="K22" s="50"/>
      <c r="L22" s="50"/>
    </row>
    <row r="23" spans="1:12" ht="18.75" customHeight="1">
      <c r="A23" s="310" t="s">
        <v>151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2"/>
    </row>
    <row r="24" spans="1:12" ht="16.5" customHeight="1">
      <c r="A24" s="24" t="s">
        <v>146</v>
      </c>
      <c r="B24" s="25">
        <v>2</v>
      </c>
      <c r="C24" s="26">
        <v>2</v>
      </c>
      <c r="D24" s="27">
        <v>320</v>
      </c>
      <c r="E24" s="27">
        <f>D24/100*35+D24</f>
        <v>432</v>
      </c>
      <c r="F24" s="28">
        <f>(B24*E24)/1000</f>
        <v>0.86399999999999999</v>
      </c>
      <c r="G24" s="29"/>
      <c r="H24" s="15"/>
      <c r="I24" s="15"/>
      <c r="J24" s="15"/>
      <c r="K24" s="15"/>
      <c r="L24" s="15"/>
    </row>
    <row r="25" spans="1:12" ht="14.25" customHeight="1">
      <c r="A25" s="24" t="s">
        <v>147</v>
      </c>
      <c r="B25" s="25">
        <v>25</v>
      </c>
      <c r="C25" s="26">
        <v>25</v>
      </c>
      <c r="D25" s="27">
        <v>55</v>
      </c>
      <c r="E25" s="27">
        <f>D25/100*35+D25</f>
        <v>74.25</v>
      </c>
      <c r="F25" s="28">
        <f>(B25*E25)/1000</f>
        <v>1.85625</v>
      </c>
      <c r="G25" s="40"/>
      <c r="H25" s="15">
        <v>7.0000000000000007E-2</v>
      </c>
      <c r="I25" s="15">
        <v>0.02</v>
      </c>
      <c r="J25" s="15">
        <v>15</v>
      </c>
      <c r="K25" s="15">
        <v>60</v>
      </c>
      <c r="L25" s="15"/>
    </row>
    <row r="26" spans="1:12" ht="14.25" customHeight="1">
      <c r="A26" s="24" t="s">
        <v>152</v>
      </c>
      <c r="B26" s="25">
        <v>8</v>
      </c>
      <c r="C26" s="27">
        <v>7.2</v>
      </c>
      <c r="D26" s="27">
        <v>140</v>
      </c>
      <c r="E26" s="27">
        <f>D26/100*35+D26</f>
        <v>189</v>
      </c>
      <c r="F26" s="28">
        <f>(B26*E26)/1000</f>
        <v>1.512</v>
      </c>
      <c r="G26" s="40"/>
      <c r="H26" s="15"/>
      <c r="I26" s="15"/>
      <c r="J26" s="15"/>
      <c r="K26" s="15"/>
      <c r="L26" s="15"/>
    </row>
    <row r="27" spans="1:12" ht="13.5" customHeight="1">
      <c r="A27" s="30" t="s">
        <v>143</v>
      </c>
      <c r="B27" s="25"/>
      <c r="C27" s="310">
        <v>200</v>
      </c>
      <c r="D27" s="311"/>
      <c r="E27" s="311"/>
      <c r="F27" s="312"/>
      <c r="G27" s="31">
        <f>F24+F25+F26</f>
        <v>4.2322500000000005</v>
      </c>
      <c r="H27" s="15">
        <v>5.34</v>
      </c>
      <c r="I27" s="15">
        <v>11.23</v>
      </c>
      <c r="J27" s="15">
        <v>35.1</v>
      </c>
      <c r="K27" s="15">
        <v>263</v>
      </c>
      <c r="L27" s="15">
        <v>1.23</v>
      </c>
    </row>
    <row r="28" spans="1:12" s="41" customFormat="1" ht="16.5" customHeight="1">
      <c r="A28" s="305" t="s">
        <v>16</v>
      </c>
      <c r="B28" s="306"/>
      <c r="C28" s="306"/>
      <c r="D28" s="311"/>
      <c r="E28" s="311"/>
      <c r="F28" s="311"/>
      <c r="G28" s="311"/>
      <c r="H28" s="311"/>
      <c r="I28" s="311"/>
      <c r="J28" s="311"/>
      <c r="K28" s="311"/>
      <c r="L28" s="312"/>
    </row>
    <row r="29" spans="1:12" s="41" customFormat="1" ht="18" customHeight="1">
      <c r="A29" s="24" t="s">
        <v>148</v>
      </c>
      <c r="B29" s="25">
        <v>60</v>
      </c>
      <c r="C29" s="26">
        <v>60</v>
      </c>
      <c r="D29" s="27">
        <v>58</v>
      </c>
      <c r="E29" s="27">
        <f>D29/100*35+D29</f>
        <v>78.3</v>
      </c>
      <c r="F29" s="28">
        <f>(B29*E29)/1000</f>
        <v>4.6980000000000004</v>
      </c>
      <c r="G29" s="42">
        <f>F29</f>
        <v>4.6980000000000004</v>
      </c>
      <c r="H29" s="15">
        <v>8</v>
      </c>
      <c r="I29" s="15">
        <v>1</v>
      </c>
      <c r="J29" s="15">
        <v>53</v>
      </c>
      <c r="K29" s="15">
        <v>250</v>
      </c>
      <c r="L29" s="15"/>
    </row>
    <row r="30" spans="1:12" ht="17.25" customHeight="1">
      <c r="A30" s="315"/>
      <c r="B30" s="316"/>
      <c r="C30" s="316"/>
      <c r="D30" s="317"/>
      <c r="E30" s="43"/>
      <c r="F30" s="40"/>
      <c r="G30" s="40">
        <f>G10+G19+G27+G29+G22</f>
        <v>73.017989999999998</v>
      </c>
      <c r="H30" s="40">
        <f>H10+H19+H27+H29</f>
        <v>24.02</v>
      </c>
      <c r="I30" s="40">
        <f>I10+I19+I27+I29</f>
        <v>34.69</v>
      </c>
      <c r="J30" s="40">
        <f>J10+J19+J27+J29</f>
        <v>158.30000000000001</v>
      </c>
      <c r="K30" s="40">
        <f>K10+K19+K27+K29</f>
        <v>1039</v>
      </c>
      <c r="L30" s="40">
        <f>L10+L19+L27+L29</f>
        <v>3.69</v>
      </c>
    </row>
    <row r="31" spans="1:12" ht="16.5" customHeight="1">
      <c r="A31" s="319" t="s">
        <v>154</v>
      </c>
      <c r="B31" s="320"/>
      <c r="C31" s="320"/>
      <c r="D31" s="320"/>
      <c r="E31" s="320"/>
      <c r="F31" s="320"/>
      <c r="G31" s="320"/>
      <c r="H31" s="320"/>
      <c r="I31" s="320"/>
      <c r="J31" s="320"/>
      <c r="K31" s="320"/>
      <c r="L31" s="320"/>
    </row>
    <row r="32" spans="1:12" s="44" customFormat="1">
      <c r="A32" s="310" t="s">
        <v>67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2"/>
    </row>
    <row r="33" spans="1:12" s="7" customFormat="1">
      <c r="A33" s="24" t="s">
        <v>162</v>
      </c>
      <c r="B33" s="25">
        <v>110</v>
      </c>
      <c r="C33" s="25">
        <v>100</v>
      </c>
      <c r="D33" s="15">
        <v>30</v>
      </c>
      <c r="E33" s="15">
        <f>D33/100*35+D33</f>
        <v>40.5</v>
      </c>
      <c r="F33" s="29">
        <f>(B33*E33)/1000</f>
        <v>4.4550000000000001</v>
      </c>
      <c r="G33" s="29"/>
      <c r="H33" s="46"/>
      <c r="I33" s="46"/>
      <c r="J33" s="46"/>
      <c r="K33" s="46"/>
      <c r="L33" s="46"/>
    </row>
    <row r="34" spans="1:12" s="7" customFormat="1">
      <c r="A34" s="48" t="s">
        <v>157</v>
      </c>
      <c r="B34" s="25">
        <v>3</v>
      </c>
      <c r="C34" s="25">
        <v>3</v>
      </c>
      <c r="D34" s="25">
        <v>157</v>
      </c>
      <c r="E34" s="15">
        <f>D34/100*35+D34</f>
        <v>211.95</v>
      </c>
      <c r="F34" s="29">
        <f>(B34*E34)/1000</f>
        <v>0.63584999999999992</v>
      </c>
      <c r="G34" s="40"/>
      <c r="H34" s="48"/>
      <c r="I34" s="48"/>
      <c r="J34" s="48"/>
      <c r="K34" s="48"/>
      <c r="L34" s="48"/>
    </row>
    <row r="35" spans="1:12" s="7" customFormat="1">
      <c r="A35" s="48" t="s">
        <v>141</v>
      </c>
      <c r="B35" s="78">
        <v>1</v>
      </c>
      <c r="C35" s="25">
        <v>1</v>
      </c>
      <c r="D35" s="25">
        <v>55</v>
      </c>
      <c r="E35" s="15">
        <f>D35/100*35+D35</f>
        <v>74.25</v>
      </c>
      <c r="F35" s="29">
        <f>(B35*E35)/1000</f>
        <v>7.4249999999999997E-2</v>
      </c>
      <c r="G35" s="40"/>
      <c r="H35" s="48"/>
      <c r="I35" s="48"/>
      <c r="J35" s="48"/>
      <c r="K35" s="48"/>
      <c r="L35" s="48"/>
    </row>
    <row r="36" spans="1:12" s="44" customFormat="1">
      <c r="A36" s="14" t="s">
        <v>168</v>
      </c>
      <c r="B36" s="15">
        <v>0.2</v>
      </c>
      <c r="C36" s="15">
        <v>0.2</v>
      </c>
      <c r="D36" s="47">
        <v>17</v>
      </c>
      <c r="E36" s="15">
        <f>D36/100*35+D36</f>
        <v>22.95</v>
      </c>
      <c r="F36" s="29">
        <f>(B36*E36)/1000</f>
        <v>4.5899999999999995E-3</v>
      </c>
      <c r="G36" s="40"/>
      <c r="H36" s="48"/>
      <c r="I36" s="48"/>
      <c r="J36" s="48"/>
      <c r="K36" s="48"/>
      <c r="L36" s="48"/>
    </row>
    <row r="37" spans="1:12">
      <c r="A37" s="49" t="s">
        <v>143</v>
      </c>
      <c r="B37" s="308" t="s">
        <v>186</v>
      </c>
      <c r="C37" s="309"/>
      <c r="D37" s="15"/>
      <c r="E37" s="15"/>
      <c r="F37" s="29"/>
      <c r="G37" s="40">
        <v>10</v>
      </c>
      <c r="H37" s="50"/>
      <c r="I37" s="50"/>
      <c r="J37" s="50"/>
      <c r="K37" s="50"/>
      <c r="L37" s="50"/>
    </row>
    <row r="38" spans="1:12" ht="15.75" customHeight="1">
      <c r="A38" s="310" t="s">
        <v>70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2"/>
    </row>
    <row r="39" spans="1:12" ht="15">
      <c r="A39" s="79" t="s">
        <v>159</v>
      </c>
      <c r="B39" s="74">
        <v>50</v>
      </c>
      <c r="C39" s="74">
        <v>36</v>
      </c>
      <c r="D39" s="15">
        <v>45</v>
      </c>
      <c r="E39" s="15">
        <f t="shared" ref="E39:E44" si="2">D39/100*35+D39</f>
        <v>60.75</v>
      </c>
      <c r="F39" s="29">
        <f>(B39*E39)/1000</f>
        <v>3.0375000000000001</v>
      </c>
      <c r="G39" s="29"/>
      <c r="H39" s="50"/>
      <c r="I39" s="50"/>
      <c r="J39" s="50"/>
      <c r="K39" s="50"/>
      <c r="L39" s="50"/>
    </row>
    <row r="40" spans="1:12" ht="15">
      <c r="A40" s="79" t="s">
        <v>162</v>
      </c>
      <c r="B40" s="74">
        <v>15</v>
      </c>
      <c r="C40" s="74">
        <v>12</v>
      </c>
      <c r="D40" s="15">
        <v>30</v>
      </c>
      <c r="E40" s="15">
        <f t="shared" si="2"/>
        <v>40.5</v>
      </c>
      <c r="F40" s="29">
        <f t="shared" ref="F40:F45" si="3">(B40*E40)/1000</f>
        <v>0.60750000000000004</v>
      </c>
      <c r="G40" s="29"/>
      <c r="H40" s="50"/>
      <c r="I40" s="50"/>
      <c r="J40" s="50"/>
      <c r="K40" s="50"/>
      <c r="L40" s="50"/>
    </row>
    <row r="41" spans="1:12" ht="16.5">
      <c r="A41" s="55" t="s">
        <v>161</v>
      </c>
      <c r="B41" s="74">
        <v>19</v>
      </c>
      <c r="C41" s="74">
        <v>15.96</v>
      </c>
      <c r="D41" s="15">
        <v>24</v>
      </c>
      <c r="E41" s="15">
        <f t="shared" si="2"/>
        <v>32.4</v>
      </c>
      <c r="F41" s="29">
        <f t="shared" si="3"/>
        <v>0.61560000000000004</v>
      </c>
      <c r="G41" s="29"/>
      <c r="H41" s="50"/>
      <c r="I41" s="50"/>
      <c r="J41" s="50"/>
      <c r="K41" s="50"/>
      <c r="L41" s="50"/>
    </row>
    <row r="42" spans="1:12" ht="16.5">
      <c r="A42" s="55" t="s">
        <v>201</v>
      </c>
      <c r="B42" s="18">
        <v>3</v>
      </c>
      <c r="C42" s="18">
        <v>3</v>
      </c>
      <c r="D42" s="15">
        <v>157</v>
      </c>
      <c r="E42" s="15">
        <f t="shared" si="2"/>
        <v>211.95</v>
      </c>
      <c r="F42" s="29">
        <f t="shared" si="3"/>
        <v>0.63584999999999992</v>
      </c>
      <c r="G42" s="29"/>
      <c r="H42" s="50"/>
      <c r="I42" s="50"/>
      <c r="J42" s="50"/>
      <c r="K42" s="50"/>
      <c r="L42" s="50"/>
    </row>
    <row r="43" spans="1:12" ht="16.5">
      <c r="A43" s="55" t="s">
        <v>160</v>
      </c>
      <c r="B43" s="74">
        <v>35</v>
      </c>
      <c r="C43" s="74">
        <v>35</v>
      </c>
      <c r="D43" s="15">
        <v>32</v>
      </c>
      <c r="E43" s="15">
        <f t="shared" si="2"/>
        <v>43.2</v>
      </c>
      <c r="F43" s="29">
        <f t="shared" si="3"/>
        <v>1.512</v>
      </c>
      <c r="G43" s="29"/>
      <c r="H43" s="50"/>
      <c r="I43" s="50"/>
      <c r="J43" s="50"/>
      <c r="K43" s="50"/>
      <c r="L43" s="50"/>
    </row>
    <row r="44" spans="1:12" ht="16.5">
      <c r="A44" s="55" t="s">
        <v>168</v>
      </c>
      <c r="B44" s="18">
        <v>0.25</v>
      </c>
      <c r="C44" s="18">
        <v>0.25</v>
      </c>
      <c r="D44" s="15">
        <v>17</v>
      </c>
      <c r="E44" s="15">
        <f t="shared" si="2"/>
        <v>22.95</v>
      </c>
      <c r="F44" s="29">
        <f t="shared" si="3"/>
        <v>5.7374999999999995E-3</v>
      </c>
      <c r="G44" s="29"/>
      <c r="H44" s="50"/>
      <c r="I44" s="50"/>
      <c r="J44" s="50"/>
      <c r="K44" s="50"/>
      <c r="L44" s="50"/>
    </row>
    <row r="45" spans="1:12" ht="16.5">
      <c r="A45" s="55" t="s">
        <v>173</v>
      </c>
      <c r="B45" s="18">
        <v>150</v>
      </c>
      <c r="C45" s="18">
        <v>150</v>
      </c>
      <c r="D45" s="15"/>
      <c r="E45" s="15"/>
      <c r="F45" s="29">
        <f t="shared" si="3"/>
        <v>0</v>
      </c>
      <c r="G45" s="29"/>
      <c r="H45" s="50"/>
      <c r="I45" s="50"/>
      <c r="J45" s="50"/>
      <c r="K45" s="50"/>
      <c r="L45" s="50"/>
    </row>
    <row r="46" spans="1:12">
      <c r="A46" s="58" t="s">
        <v>143</v>
      </c>
      <c r="B46" s="338" t="s">
        <v>185</v>
      </c>
      <c r="C46" s="338"/>
      <c r="D46" s="15"/>
      <c r="E46" s="15"/>
      <c r="F46" s="29"/>
      <c r="G46" s="40">
        <v>15</v>
      </c>
      <c r="H46" s="50"/>
      <c r="I46" s="50"/>
      <c r="J46" s="50"/>
      <c r="K46" s="50"/>
      <c r="L46" s="50"/>
    </row>
    <row r="47" spans="1:12">
      <c r="A47" s="310" t="s">
        <v>213</v>
      </c>
      <c r="B47" s="311"/>
      <c r="C47" s="311"/>
      <c r="D47" s="311"/>
      <c r="E47" s="311"/>
      <c r="F47" s="311"/>
      <c r="G47" s="311"/>
      <c r="H47" s="311"/>
      <c r="I47" s="311"/>
      <c r="J47" s="311"/>
      <c r="K47" s="311"/>
      <c r="L47" s="312"/>
    </row>
    <row r="48" spans="1:12">
      <c r="A48" s="14" t="s">
        <v>159</v>
      </c>
      <c r="B48" s="18">
        <v>200</v>
      </c>
      <c r="C48" s="18">
        <v>170</v>
      </c>
      <c r="D48" s="15">
        <v>45</v>
      </c>
      <c r="E48" s="15">
        <f>D48/100*30+D48</f>
        <v>58.5</v>
      </c>
      <c r="F48" s="29">
        <f>(B48*E48)/1000</f>
        <v>11.7</v>
      </c>
      <c r="G48" s="29"/>
      <c r="H48" s="50"/>
      <c r="I48" s="50"/>
      <c r="J48" s="50"/>
      <c r="K48" s="50"/>
      <c r="L48" s="50"/>
    </row>
    <row r="49" spans="1:12">
      <c r="A49" s="14" t="s">
        <v>142</v>
      </c>
      <c r="B49" s="18">
        <v>5</v>
      </c>
      <c r="C49" s="18">
        <v>5</v>
      </c>
      <c r="D49" s="15">
        <v>395.5</v>
      </c>
      <c r="E49" s="15">
        <f>D49/100*30+D49</f>
        <v>514.15</v>
      </c>
      <c r="F49" s="29">
        <f t="shared" ref="F49:F55" si="4">(B49*E49)/1000</f>
        <v>2.5707499999999999</v>
      </c>
      <c r="G49" s="29"/>
      <c r="H49" s="50"/>
      <c r="I49" s="50"/>
      <c r="J49" s="50"/>
      <c r="K49" s="50"/>
      <c r="L49" s="50"/>
    </row>
    <row r="50" spans="1:12">
      <c r="A50" s="14" t="s">
        <v>168</v>
      </c>
      <c r="B50" s="18">
        <v>0.7</v>
      </c>
      <c r="C50" s="18">
        <v>0.7</v>
      </c>
      <c r="D50" s="15">
        <v>17</v>
      </c>
      <c r="E50" s="15">
        <f>D50/100*30+D50</f>
        <v>22.1</v>
      </c>
      <c r="F50" s="29">
        <f t="shared" si="4"/>
        <v>1.5470000000000001E-2</v>
      </c>
      <c r="G50" s="29"/>
      <c r="H50" s="50"/>
      <c r="I50" s="50"/>
      <c r="J50" s="50"/>
      <c r="K50" s="50"/>
      <c r="L50" s="50"/>
    </row>
    <row r="51" spans="1:12">
      <c r="A51" s="58" t="s">
        <v>143</v>
      </c>
      <c r="B51" s="338" t="s">
        <v>187</v>
      </c>
      <c r="C51" s="338"/>
      <c r="D51" s="15"/>
      <c r="E51" s="15"/>
      <c r="F51" s="29"/>
      <c r="G51" s="29">
        <v>15</v>
      </c>
      <c r="H51" s="50"/>
      <c r="I51" s="50"/>
      <c r="J51" s="50"/>
      <c r="K51" s="50"/>
      <c r="L51" s="50"/>
    </row>
    <row r="52" spans="1:12">
      <c r="A52" s="305" t="s">
        <v>206</v>
      </c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7"/>
    </row>
    <row r="53" spans="1:12" ht="13.5" thickBot="1">
      <c r="A53" s="11" t="s">
        <v>175</v>
      </c>
      <c r="B53" s="17">
        <v>123.4</v>
      </c>
      <c r="C53" s="17">
        <v>111.06</v>
      </c>
      <c r="D53" s="15">
        <v>184</v>
      </c>
      <c r="E53" s="15">
        <f>D53/100*30+D53</f>
        <v>239.2</v>
      </c>
      <c r="F53" s="29">
        <f t="shared" si="4"/>
        <v>29.51728</v>
      </c>
      <c r="G53" s="29"/>
      <c r="H53" s="50"/>
      <c r="I53" s="50"/>
      <c r="J53" s="50"/>
      <c r="K53" s="50"/>
      <c r="L53" s="50"/>
    </row>
    <row r="54" spans="1:12" ht="13.5" thickBot="1">
      <c r="A54" s="11" t="s">
        <v>168</v>
      </c>
      <c r="B54" s="17">
        <v>0.4</v>
      </c>
      <c r="C54" s="17">
        <v>0.4</v>
      </c>
      <c r="D54" s="15">
        <v>17</v>
      </c>
      <c r="E54" s="15">
        <f>D54/100*30+D54</f>
        <v>22.1</v>
      </c>
      <c r="F54" s="29">
        <f t="shared" si="4"/>
        <v>8.8400000000000024E-3</v>
      </c>
      <c r="G54" s="29"/>
      <c r="H54" s="50"/>
      <c r="I54" s="50"/>
      <c r="J54" s="50"/>
      <c r="K54" s="50"/>
      <c r="L54" s="50"/>
    </row>
    <row r="55" spans="1:12" ht="13.5" thickBot="1">
      <c r="A55" s="11" t="s">
        <v>161</v>
      </c>
      <c r="B55" s="17">
        <v>3.6</v>
      </c>
      <c r="C55" s="17">
        <v>3.02</v>
      </c>
      <c r="D55" s="15">
        <v>24</v>
      </c>
      <c r="E55" s="15">
        <f>D55/100*30+D55</f>
        <v>31.2</v>
      </c>
      <c r="F55" s="29">
        <f t="shared" si="4"/>
        <v>0.11231999999999999</v>
      </c>
      <c r="G55" s="29"/>
      <c r="H55" s="50"/>
      <c r="I55" s="50"/>
      <c r="J55" s="50"/>
      <c r="K55" s="50"/>
      <c r="L55" s="50"/>
    </row>
    <row r="56" spans="1:12" ht="15" customHeight="1">
      <c r="A56" s="49" t="s">
        <v>143</v>
      </c>
      <c r="B56" s="308" t="s">
        <v>214</v>
      </c>
      <c r="C56" s="309"/>
      <c r="D56" s="51"/>
      <c r="E56" s="51"/>
      <c r="F56" s="52"/>
      <c r="G56" s="53">
        <v>35</v>
      </c>
      <c r="H56" s="54"/>
      <c r="I56" s="54"/>
      <c r="J56" s="54"/>
      <c r="K56" s="54"/>
      <c r="L56" s="54"/>
    </row>
    <row r="57" spans="1:12">
      <c r="A57" s="310" t="s">
        <v>23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2"/>
    </row>
    <row r="58" spans="1:12">
      <c r="A58" s="57" t="s">
        <v>176</v>
      </c>
      <c r="B58" s="25">
        <v>25</v>
      </c>
      <c r="C58" s="25">
        <v>25</v>
      </c>
      <c r="D58" s="15">
        <v>97</v>
      </c>
      <c r="E58" s="15">
        <f>D58/100*30+D58</f>
        <v>126.1</v>
      </c>
      <c r="F58" s="29">
        <f>(B58*E58)/1000</f>
        <v>3.1524999999999999</v>
      </c>
      <c r="G58" s="29"/>
      <c r="H58" s="50"/>
      <c r="I58" s="50"/>
      <c r="J58" s="50"/>
      <c r="K58" s="50"/>
      <c r="L58" s="50"/>
    </row>
    <row r="59" spans="1:12">
      <c r="A59" s="57" t="s">
        <v>147</v>
      </c>
      <c r="B59" s="25">
        <v>15</v>
      </c>
      <c r="C59" s="25">
        <v>15</v>
      </c>
      <c r="D59" s="15">
        <v>55</v>
      </c>
      <c r="E59" s="15">
        <f>D59/100*30+D59</f>
        <v>71.5</v>
      </c>
      <c r="F59" s="29">
        <f>(B59*E59)/1000</f>
        <v>1.0725</v>
      </c>
      <c r="G59" s="29"/>
      <c r="H59" s="50"/>
      <c r="I59" s="50"/>
      <c r="J59" s="50"/>
      <c r="K59" s="50"/>
      <c r="L59" s="50"/>
    </row>
    <row r="60" spans="1:12">
      <c r="A60" s="58" t="s">
        <v>143</v>
      </c>
      <c r="B60" s="313">
        <v>200</v>
      </c>
      <c r="C60" s="314"/>
      <c r="D60" s="15"/>
      <c r="E60" s="15"/>
      <c r="F60" s="29"/>
      <c r="G60" s="40">
        <v>5</v>
      </c>
      <c r="H60" s="50"/>
      <c r="I60" s="50"/>
      <c r="J60" s="50"/>
      <c r="K60" s="50"/>
      <c r="L60" s="50"/>
    </row>
    <row r="61" spans="1:12">
      <c r="A61" s="30" t="s">
        <v>163</v>
      </c>
      <c r="B61" s="59">
        <v>80</v>
      </c>
      <c r="C61" s="59">
        <v>80</v>
      </c>
      <c r="D61" s="302"/>
      <c r="E61" s="303"/>
      <c r="F61" s="303"/>
      <c r="G61" s="304"/>
      <c r="H61" s="50"/>
      <c r="I61" s="50"/>
      <c r="J61" s="50"/>
      <c r="K61" s="50"/>
      <c r="L61" s="61"/>
    </row>
    <row r="62" spans="1:12">
      <c r="A62" s="24" t="s">
        <v>163</v>
      </c>
      <c r="B62" s="25">
        <v>30</v>
      </c>
      <c r="C62" s="25">
        <v>30</v>
      </c>
      <c r="D62" s="15">
        <v>40</v>
      </c>
      <c r="E62" s="15">
        <f>D62/100*30+D62</f>
        <v>52</v>
      </c>
      <c r="F62" s="29">
        <v>1.5</v>
      </c>
      <c r="G62" s="29"/>
      <c r="H62" s="50"/>
      <c r="I62" s="50"/>
      <c r="J62" s="50"/>
      <c r="K62" s="50"/>
      <c r="L62" s="61"/>
    </row>
    <row r="63" spans="1:12">
      <c r="A63" s="30" t="s">
        <v>164</v>
      </c>
      <c r="B63" s="59">
        <v>30</v>
      </c>
      <c r="C63" s="59">
        <v>30</v>
      </c>
      <c r="D63" s="302"/>
      <c r="E63" s="303"/>
      <c r="F63" s="303"/>
      <c r="G63" s="304"/>
      <c r="H63" s="50"/>
      <c r="I63" s="50"/>
      <c r="J63" s="50"/>
      <c r="K63" s="50"/>
      <c r="L63" s="61"/>
    </row>
    <row r="64" spans="1:12">
      <c r="A64" s="30" t="s">
        <v>164</v>
      </c>
      <c r="B64" s="59">
        <v>30</v>
      </c>
      <c r="C64" s="59">
        <v>30</v>
      </c>
      <c r="D64" s="15">
        <v>44</v>
      </c>
      <c r="E64" s="15">
        <f>D64/100*30+D64</f>
        <v>57.2</v>
      </c>
      <c r="F64" s="29">
        <v>1.5</v>
      </c>
      <c r="G64" s="40"/>
      <c r="H64" s="50"/>
      <c r="I64" s="50"/>
      <c r="J64" s="50"/>
      <c r="K64" s="50"/>
      <c r="L64" s="61"/>
    </row>
    <row r="65" spans="1:12" ht="15" customHeight="1">
      <c r="A65" s="302" t="s">
        <v>133</v>
      </c>
      <c r="B65" s="303"/>
      <c r="C65" s="303"/>
      <c r="D65" s="304"/>
      <c r="E65" s="45"/>
      <c r="F65" s="29"/>
      <c r="G65" s="62">
        <f>G37+G46+G51+G56+G60+F62+F64</f>
        <v>83</v>
      </c>
      <c r="H65" s="50"/>
      <c r="I65" s="50"/>
      <c r="J65" s="50"/>
      <c r="K65" s="50"/>
      <c r="L65" s="50"/>
    </row>
    <row r="66" spans="1:12">
      <c r="A66" s="22"/>
      <c r="B66" s="22"/>
      <c r="C66" s="63"/>
      <c r="E66" s="64"/>
      <c r="F66" s="22"/>
      <c r="G66" s="22"/>
    </row>
    <row r="67" spans="1:12">
      <c r="A67" s="22"/>
      <c r="B67" s="22"/>
      <c r="C67" s="63"/>
    </row>
    <row r="68" spans="1:12">
      <c r="A68" s="22"/>
      <c r="B68" s="22"/>
      <c r="C68" s="63"/>
    </row>
    <row r="69" spans="1:12">
      <c r="A69" s="22"/>
      <c r="B69" s="22"/>
      <c r="C69" s="63"/>
    </row>
    <row r="70" spans="1:12">
      <c r="A70" s="22"/>
      <c r="B70" s="22"/>
      <c r="C70" s="63"/>
    </row>
    <row r="71" spans="1:12">
      <c r="A71" s="22"/>
      <c r="B71" s="22"/>
      <c r="C71" s="63"/>
    </row>
    <row r="72" spans="1:12">
      <c r="A72" s="22"/>
      <c r="B72" s="22"/>
      <c r="C72" s="63"/>
    </row>
    <row r="73" spans="1:12">
      <c r="A73" s="22"/>
      <c r="B73" s="22"/>
      <c r="C73" s="63"/>
    </row>
    <row r="74" spans="1:12">
      <c r="A74" s="22"/>
      <c r="B74" s="22"/>
      <c r="C74" s="63"/>
    </row>
    <row r="75" spans="1:12">
      <c r="A75" s="22"/>
      <c r="B75" s="22"/>
      <c r="C75" s="63"/>
    </row>
    <row r="76" spans="1:12">
      <c r="A76" s="22"/>
      <c r="B76" s="22"/>
      <c r="C76" s="63"/>
    </row>
    <row r="77" spans="1:12">
      <c r="A77" s="22"/>
      <c r="B77" s="22"/>
      <c r="C77" s="63"/>
    </row>
    <row r="78" spans="1:12">
      <c r="A78" s="22"/>
      <c r="B78" s="22"/>
      <c r="C78" s="63"/>
    </row>
    <row r="79" spans="1:12">
      <c r="A79" s="22"/>
      <c r="B79" s="22"/>
      <c r="C79" s="63"/>
    </row>
    <row r="80" spans="1:12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A492" s="22"/>
      <c r="B492" s="22"/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  <row r="7843" spans="3:3">
      <c r="C7843" s="63"/>
    </row>
  </sheetData>
  <mergeCells count="35"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B51:C51"/>
    <mergeCell ref="A4:L4"/>
    <mergeCell ref="A5:L5"/>
    <mergeCell ref="C10:F10"/>
    <mergeCell ref="A11:L11"/>
    <mergeCell ref="A23:L23"/>
    <mergeCell ref="A20:L20"/>
    <mergeCell ref="B22:C22"/>
    <mergeCell ref="C19:F19"/>
    <mergeCell ref="A65:D65"/>
    <mergeCell ref="C27:F27"/>
    <mergeCell ref="A57:L57"/>
    <mergeCell ref="B60:C60"/>
    <mergeCell ref="D61:G61"/>
    <mergeCell ref="D63:G63"/>
    <mergeCell ref="A52:L52"/>
    <mergeCell ref="B56:C56"/>
    <mergeCell ref="A28:L28"/>
    <mergeCell ref="A30:D30"/>
    <mergeCell ref="A31:L31"/>
    <mergeCell ref="A32:L32"/>
    <mergeCell ref="B37:C37"/>
    <mergeCell ref="A38:L38"/>
    <mergeCell ref="B46:C46"/>
    <mergeCell ref="A47:L47"/>
  </mergeCells>
  <pageMargins left="0" right="0" top="0" bottom="0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topLeftCell="A37" zoomScaleSheetLayoutView="100" workbookViewId="0">
      <selection activeCell="A37" sqref="A1:XFD1048576"/>
    </sheetView>
  </sheetViews>
  <sheetFormatPr defaultRowHeight="16.5"/>
  <cols>
    <col min="1" max="1" width="31.28515625" style="131" customWidth="1"/>
    <col min="2" max="2" width="10" style="139" customWidth="1"/>
    <col min="3" max="3" width="9.140625" style="139"/>
    <col min="4" max="4" width="11" style="139" customWidth="1"/>
    <col min="5" max="5" width="10.5703125" style="139" customWidth="1"/>
    <col min="6" max="6" width="11.140625" style="139" customWidth="1"/>
    <col min="7" max="7" width="9.140625" style="139"/>
    <col min="8" max="8" width="36.28515625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0" ht="21" customHeight="1">
      <c r="A1" s="295" t="s">
        <v>100</v>
      </c>
      <c r="B1" s="295"/>
      <c r="C1" s="295"/>
      <c r="D1" s="295"/>
      <c r="E1" s="295"/>
      <c r="F1" s="295"/>
      <c r="G1" s="295"/>
      <c r="H1" s="295"/>
      <c r="I1" s="295"/>
    </row>
    <row r="2" spans="1:10" ht="21.75" customHeight="1">
      <c r="A2" s="126"/>
      <c r="B2" s="213"/>
      <c r="C2" s="300" t="s">
        <v>0</v>
      </c>
      <c r="D2" s="300"/>
      <c r="E2" s="300"/>
      <c r="F2" s="300"/>
      <c r="G2" s="300"/>
      <c r="H2" s="129"/>
      <c r="I2" s="129"/>
    </row>
    <row r="3" spans="1:10">
      <c r="A3" s="298" t="s">
        <v>1</v>
      </c>
      <c r="B3" s="297" t="s">
        <v>2</v>
      </c>
      <c r="C3" s="297" t="s">
        <v>3</v>
      </c>
      <c r="D3" s="298" t="s">
        <v>4</v>
      </c>
      <c r="E3" s="298" t="s">
        <v>5</v>
      </c>
      <c r="F3" s="299" t="s">
        <v>6</v>
      </c>
      <c r="G3" s="298" t="s">
        <v>7</v>
      </c>
      <c r="H3" s="299" t="s">
        <v>8</v>
      </c>
      <c r="I3" s="299" t="s">
        <v>9</v>
      </c>
    </row>
    <row r="4" spans="1:10">
      <c r="A4" s="298"/>
      <c r="B4" s="297"/>
      <c r="C4" s="297"/>
      <c r="D4" s="298"/>
      <c r="E4" s="298"/>
      <c r="F4" s="299"/>
      <c r="G4" s="298"/>
      <c r="H4" s="299"/>
      <c r="I4" s="299"/>
    </row>
    <row r="5" spans="1:10">
      <c r="A5" s="298"/>
      <c r="B5" s="201" t="s">
        <v>10</v>
      </c>
      <c r="C5" s="297"/>
      <c r="D5" s="199" t="s">
        <v>10</v>
      </c>
      <c r="E5" s="199" t="s">
        <v>10</v>
      </c>
      <c r="F5" s="204" t="s">
        <v>10</v>
      </c>
      <c r="G5" s="199" t="s">
        <v>11</v>
      </c>
      <c r="H5" s="299"/>
      <c r="I5" s="299"/>
    </row>
    <row r="6" spans="1:10" s="136" customFormat="1" ht="50.25" customHeight="1">
      <c r="A6" s="123" t="s">
        <v>224</v>
      </c>
      <c r="B6" s="124" t="s">
        <v>29</v>
      </c>
      <c r="C6" s="132">
        <v>34.450000000000003</v>
      </c>
      <c r="D6" s="124">
        <v>5.97</v>
      </c>
      <c r="E6" s="124">
        <v>5.48</v>
      </c>
      <c r="F6" s="124">
        <v>17.079999999999998</v>
      </c>
      <c r="G6" s="56">
        <v>141.6</v>
      </c>
      <c r="H6" s="243" t="s">
        <v>271</v>
      </c>
      <c r="I6" s="134">
        <v>94</v>
      </c>
      <c r="J6" s="135" t="s">
        <v>33</v>
      </c>
    </row>
    <row r="7" spans="1:10" s="139" customFormat="1" ht="24.75" customHeight="1">
      <c r="A7" s="137" t="s">
        <v>32</v>
      </c>
      <c r="B7" s="134">
        <v>20</v>
      </c>
      <c r="C7" s="132">
        <v>11.77</v>
      </c>
      <c r="D7" s="132">
        <v>5.12</v>
      </c>
      <c r="E7" s="132">
        <v>5.22</v>
      </c>
      <c r="F7" s="132">
        <v>0</v>
      </c>
      <c r="G7" s="132">
        <v>68.599999999999994</v>
      </c>
      <c r="H7" s="134" t="s">
        <v>12</v>
      </c>
      <c r="I7" s="134" t="s">
        <v>13</v>
      </c>
      <c r="J7" s="139" t="s">
        <v>34</v>
      </c>
    </row>
    <row r="8" spans="1:10" ht="23.25" customHeight="1">
      <c r="A8" s="140" t="s">
        <v>14</v>
      </c>
      <c r="B8" s="141">
        <v>10</v>
      </c>
      <c r="C8" s="132">
        <v>5.34</v>
      </c>
      <c r="D8" s="132">
        <v>0.1</v>
      </c>
      <c r="E8" s="132">
        <v>7.3</v>
      </c>
      <c r="F8" s="132">
        <v>0.1</v>
      </c>
      <c r="G8" s="132">
        <v>66.099999999999994</v>
      </c>
      <c r="H8" s="134" t="s">
        <v>12</v>
      </c>
      <c r="I8" s="134" t="s">
        <v>15</v>
      </c>
      <c r="J8" s="130" t="s">
        <v>34</v>
      </c>
    </row>
    <row r="9" spans="1:10" ht="23.25" customHeight="1">
      <c r="A9" s="142" t="s">
        <v>16</v>
      </c>
      <c r="B9" s="134">
        <v>60</v>
      </c>
      <c r="C9" s="132">
        <v>4.7</v>
      </c>
      <c r="D9" s="132">
        <v>2.8</v>
      </c>
      <c r="E9" s="132">
        <v>0.8</v>
      </c>
      <c r="F9" s="132">
        <v>20</v>
      </c>
      <c r="G9" s="132">
        <v>105.6</v>
      </c>
      <c r="H9" s="134" t="s">
        <v>17</v>
      </c>
      <c r="I9" s="134">
        <v>125</v>
      </c>
      <c r="J9" s="130" t="s">
        <v>35</v>
      </c>
    </row>
    <row r="10" spans="1:10" ht="22.5" customHeight="1">
      <c r="A10" s="123" t="s">
        <v>49</v>
      </c>
      <c r="B10" s="134">
        <v>200</v>
      </c>
      <c r="C10" s="132">
        <v>16.760000000000002</v>
      </c>
      <c r="D10" s="132">
        <v>4.5999999999999996</v>
      </c>
      <c r="E10" s="132">
        <v>4.4000000000000004</v>
      </c>
      <c r="F10" s="132">
        <v>12.5</v>
      </c>
      <c r="G10" s="132">
        <v>107.2</v>
      </c>
      <c r="H10" s="134" t="s">
        <v>12</v>
      </c>
      <c r="I10" s="134" t="s">
        <v>50</v>
      </c>
      <c r="J10" s="130" t="s">
        <v>33</v>
      </c>
    </row>
    <row r="11" spans="1:10" ht="25.5" customHeight="1">
      <c r="A11" s="150" t="s">
        <v>18</v>
      </c>
      <c r="B11" s="211"/>
      <c r="C11" s="211">
        <f>SUM(C6:C10)</f>
        <v>73.02000000000001</v>
      </c>
      <c r="D11" s="211">
        <f>SUM(D6:D10)</f>
        <v>18.589999999999996</v>
      </c>
      <c r="E11" s="211">
        <f>SUM(E6:E10)</f>
        <v>23.200000000000003</v>
      </c>
      <c r="F11" s="211">
        <f>SUM(F6:F10)</f>
        <v>49.68</v>
      </c>
      <c r="G11" s="211">
        <f>SUM(G6:G10)</f>
        <v>489.09999999999997</v>
      </c>
      <c r="H11" s="199"/>
      <c r="I11" s="199"/>
    </row>
    <row r="12" spans="1:10" ht="21" customHeight="1">
      <c r="A12" s="342" t="s">
        <v>19</v>
      </c>
      <c r="B12" s="342"/>
      <c r="C12" s="342"/>
      <c r="D12" s="342"/>
      <c r="E12" s="342"/>
      <c r="F12" s="342"/>
      <c r="G12" s="342"/>
      <c r="H12" s="342"/>
      <c r="I12" s="342"/>
    </row>
    <row r="13" spans="1:10" s="153" customFormat="1" ht="39" customHeight="1">
      <c r="A13" s="234" t="s">
        <v>51</v>
      </c>
      <c r="B13" s="134">
        <v>60</v>
      </c>
      <c r="C13" s="132">
        <v>5</v>
      </c>
      <c r="D13" s="132">
        <v>0.6</v>
      </c>
      <c r="E13" s="132">
        <v>3.1</v>
      </c>
      <c r="F13" s="132">
        <v>1.8</v>
      </c>
      <c r="G13" s="132">
        <v>37.6</v>
      </c>
      <c r="H13" s="134" t="s">
        <v>12</v>
      </c>
      <c r="I13" s="134" t="s">
        <v>22</v>
      </c>
      <c r="J13" s="139" t="s">
        <v>35</v>
      </c>
    </row>
    <row r="14" spans="1:10" s="128" customFormat="1" ht="40.5" customHeight="1">
      <c r="A14" s="233" t="s">
        <v>265</v>
      </c>
      <c r="B14" s="134">
        <v>250</v>
      </c>
      <c r="C14" s="132">
        <v>15</v>
      </c>
      <c r="D14" s="132">
        <v>2.5</v>
      </c>
      <c r="E14" s="132">
        <v>2.79</v>
      </c>
      <c r="F14" s="132">
        <v>17</v>
      </c>
      <c r="G14" s="132">
        <v>103.25</v>
      </c>
      <c r="H14" s="244" t="s">
        <v>269</v>
      </c>
      <c r="I14" s="134">
        <v>204</v>
      </c>
      <c r="J14" s="192"/>
    </row>
    <row r="15" spans="1:10" ht="26.25" customHeight="1">
      <c r="A15" s="142" t="s">
        <v>38</v>
      </c>
      <c r="B15" s="141">
        <v>150</v>
      </c>
      <c r="C15" s="132">
        <v>10</v>
      </c>
      <c r="D15" s="132">
        <v>3.6</v>
      </c>
      <c r="E15" s="132">
        <v>5.4</v>
      </c>
      <c r="F15" s="132">
        <v>36.4</v>
      </c>
      <c r="G15" s="132">
        <v>208.7</v>
      </c>
      <c r="H15" s="134" t="s">
        <v>270</v>
      </c>
      <c r="I15" s="134" t="s">
        <v>39</v>
      </c>
      <c r="J15" s="130" t="s">
        <v>35</v>
      </c>
    </row>
    <row r="16" spans="1:10" ht="22.5" customHeight="1">
      <c r="A16" s="142" t="s">
        <v>97</v>
      </c>
      <c r="B16" s="134">
        <v>90</v>
      </c>
      <c r="C16" s="132">
        <v>35</v>
      </c>
      <c r="D16" s="132">
        <v>17.28</v>
      </c>
      <c r="E16" s="132">
        <v>3.96</v>
      </c>
      <c r="F16" s="132">
        <v>12.12</v>
      </c>
      <c r="G16" s="132">
        <v>152.4</v>
      </c>
      <c r="H16" s="134" t="s">
        <v>98</v>
      </c>
      <c r="I16" s="134" t="s">
        <v>99</v>
      </c>
      <c r="J16" s="130" t="s">
        <v>35</v>
      </c>
    </row>
    <row r="17" spans="1:10" ht="21.75" customHeight="1">
      <c r="A17" s="142" t="s">
        <v>23</v>
      </c>
      <c r="B17" s="134">
        <v>200</v>
      </c>
      <c r="C17" s="132">
        <v>5</v>
      </c>
      <c r="D17" s="132">
        <v>0.6</v>
      </c>
      <c r="E17" s="132">
        <v>0</v>
      </c>
      <c r="F17" s="132">
        <v>22.8</v>
      </c>
      <c r="G17" s="132">
        <v>93.2</v>
      </c>
      <c r="H17" s="134" t="s">
        <v>12</v>
      </c>
      <c r="I17" s="134" t="s">
        <v>24</v>
      </c>
      <c r="J17" s="130" t="s">
        <v>35</v>
      </c>
    </row>
    <row r="18" spans="1:10" ht="31.5" customHeight="1">
      <c r="A18" s="143" t="s">
        <v>25</v>
      </c>
      <c r="B18" s="134">
        <v>80</v>
      </c>
      <c r="C18" s="132">
        <v>1.5</v>
      </c>
      <c r="D18" s="132">
        <v>6.5</v>
      </c>
      <c r="E18" s="132">
        <v>0.8</v>
      </c>
      <c r="F18" s="132">
        <v>33.799999999999997</v>
      </c>
      <c r="G18" s="132">
        <v>177.6</v>
      </c>
      <c r="H18" s="215" t="s">
        <v>26</v>
      </c>
      <c r="I18" s="134">
        <v>13003</v>
      </c>
      <c r="J18" s="130" t="s">
        <v>35</v>
      </c>
    </row>
    <row r="19" spans="1:10" ht="29.25" customHeight="1">
      <c r="A19" s="161" t="s">
        <v>41</v>
      </c>
      <c r="B19" s="134">
        <v>30</v>
      </c>
      <c r="C19" s="132">
        <v>1.5</v>
      </c>
      <c r="D19" s="132">
        <v>2.4</v>
      </c>
      <c r="E19" s="132">
        <v>0.3</v>
      </c>
      <c r="F19" s="132">
        <v>14.6</v>
      </c>
      <c r="G19" s="132">
        <v>72.599999999999994</v>
      </c>
      <c r="H19" s="215" t="s">
        <v>26</v>
      </c>
      <c r="I19" s="134">
        <v>13002</v>
      </c>
      <c r="J19" s="130" t="s">
        <v>35</v>
      </c>
    </row>
    <row r="20" spans="1:10">
      <c r="A20" s="150" t="s">
        <v>27</v>
      </c>
      <c r="B20" s="201"/>
      <c r="C20" s="211">
        <f>SUM(C13:C19)</f>
        <v>73</v>
      </c>
      <c r="D20" s="211">
        <f>SUM(D13:D19)</f>
        <v>33.480000000000004</v>
      </c>
      <c r="E20" s="211">
        <f>SUM(E13:E19)</f>
        <v>16.350000000000001</v>
      </c>
      <c r="F20" s="211">
        <f>SUM(F13:F19)</f>
        <v>138.52000000000001</v>
      </c>
      <c r="G20" s="211">
        <f>SUM(G13:G19)</f>
        <v>845.35</v>
      </c>
      <c r="H20" s="199"/>
      <c r="I20" s="199"/>
    </row>
    <row r="21" spans="1:10" ht="21" customHeight="1">
      <c r="A21" s="166" t="s">
        <v>42</v>
      </c>
      <c r="B21" s="56"/>
      <c r="C21" s="174">
        <f>C11+C20</f>
        <v>146.02000000000001</v>
      </c>
      <c r="D21" s="174">
        <f>D11+D20</f>
        <v>52.07</v>
      </c>
      <c r="E21" s="174">
        <f>E11+E20</f>
        <v>39.550000000000004</v>
      </c>
      <c r="F21" s="174">
        <f>F11+F20</f>
        <v>188.20000000000002</v>
      </c>
      <c r="G21" s="174">
        <f>G11+G20</f>
        <v>1334.45</v>
      </c>
      <c r="H21" s="56"/>
      <c r="I21" s="167"/>
      <c r="J21" s="182"/>
    </row>
    <row r="22" spans="1:10">
      <c r="A22" s="295" t="s">
        <v>101</v>
      </c>
      <c r="B22" s="295"/>
      <c r="C22" s="295"/>
      <c r="D22" s="295"/>
      <c r="E22" s="295"/>
      <c r="F22" s="295"/>
      <c r="G22" s="295"/>
      <c r="H22" s="295"/>
      <c r="I22" s="295"/>
    </row>
    <row r="23" spans="1:10">
      <c r="A23" s="126"/>
      <c r="B23" s="213"/>
      <c r="C23" s="300" t="s">
        <v>0</v>
      </c>
      <c r="D23" s="300"/>
      <c r="E23" s="300"/>
      <c r="F23" s="300"/>
      <c r="G23" s="300"/>
      <c r="H23" s="129"/>
      <c r="I23" s="129"/>
    </row>
    <row r="24" spans="1:10">
      <c r="A24" s="298" t="s">
        <v>1</v>
      </c>
      <c r="B24" s="297" t="s">
        <v>2</v>
      </c>
      <c r="C24" s="297" t="s">
        <v>3</v>
      </c>
      <c r="D24" s="298" t="s">
        <v>4</v>
      </c>
      <c r="E24" s="298" t="s">
        <v>5</v>
      </c>
      <c r="F24" s="299" t="s">
        <v>6</v>
      </c>
      <c r="G24" s="298" t="s">
        <v>7</v>
      </c>
      <c r="H24" s="299" t="s">
        <v>8</v>
      </c>
      <c r="I24" s="299" t="s">
        <v>9</v>
      </c>
    </row>
    <row r="25" spans="1:10">
      <c r="A25" s="298"/>
      <c r="B25" s="297"/>
      <c r="C25" s="297"/>
      <c r="D25" s="298"/>
      <c r="E25" s="298"/>
      <c r="F25" s="299"/>
      <c r="G25" s="298"/>
      <c r="H25" s="299"/>
      <c r="I25" s="299"/>
    </row>
    <row r="26" spans="1:10">
      <c r="A26" s="298"/>
      <c r="B26" s="201" t="s">
        <v>10</v>
      </c>
      <c r="C26" s="297"/>
      <c r="D26" s="199" t="s">
        <v>10</v>
      </c>
      <c r="E26" s="199" t="s">
        <v>10</v>
      </c>
      <c r="F26" s="204" t="s">
        <v>10</v>
      </c>
      <c r="G26" s="199" t="s">
        <v>11</v>
      </c>
      <c r="H26" s="299"/>
      <c r="I26" s="299"/>
    </row>
    <row r="27" spans="1:10" ht="63.75">
      <c r="A27" s="123" t="s">
        <v>96</v>
      </c>
      <c r="B27" s="124" t="s">
        <v>45</v>
      </c>
      <c r="C27" s="132">
        <f>C6</f>
        <v>34.450000000000003</v>
      </c>
      <c r="D27" s="124">
        <v>7.46</v>
      </c>
      <c r="E27" s="124">
        <v>6.85</v>
      </c>
      <c r="F27" s="124">
        <v>21.35</v>
      </c>
      <c r="G27" s="56">
        <v>177</v>
      </c>
      <c r="H27" s="243" t="s">
        <v>271</v>
      </c>
      <c r="I27" s="134">
        <v>94</v>
      </c>
      <c r="J27" s="135" t="s">
        <v>33</v>
      </c>
    </row>
    <row r="28" spans="1:10" s="139" customFormat="1" ht="24.75" customHeight="1">
      <c r="A28" s="137" t="s">
        <v>32</v>
      </c>
      <c r="B28" s="134">
        <v>20</v>
      </c>
      <c r="C28" s="132">
        <f>C7</f>
        <v>11.77</v>
      </c>
      <c r="D28" s="132">
        <v>5.12</v>
      </c>
      <c r="E28" s="132">
        <v>5.22</v>
      </c>
      <c r="F28" s="132">
        <v>0</v>
      </c>
      <c r="G28" s="132">
        <v>68.599999999999994</v>
      </c>
      <c r="H28" s="134" t="s">
        <v>12</v>
      </c>
      <c r="I28" s="134" t="s">
        <v>13</v>
      </c>
      <c r="J28" s="139" t="s">
        <v>34</v>
      </c>
    </row>
    <row r="29" spans="1:10" ht="23.25" customHeight="1">
      <c r="A29" s="140" t="s">
        <v>14</v>
      </c>
      <c r="B29" s="141">
        <v>10</v>
      </c>
      <c r="C29" s="132">
        <f>C8</f>
        <v>5.34</v>
      </c>
      <c r="D29" s="132">
        <v>0.1</v>
      </c>
      <c r="E29" s="132">
        <v>7.3</v>
      </c>
      <c r="F29" s="132">
        <v>0.1</v>
      </c>
      <c r="G29" s="132">
        <v>66.099999999999994</v>
      </c>
      <c r="H29" s="134" t="s">
        <v>12</v>
      </c>
      <c r="I29" s="134" t="s">
        <v>15</v>
      </c>
      <c r="J29" s="130" t="s">
        <v>34</v>
      </c>
    </row>
    <row r="30" spans="1:10" ht="23.25" customHeight="1">
      <c r="A30" s="142" t="s">
        <v>16</v>
      </c>
      <c r="B30" s="134">
        <v>40</v>
      </c>
      <c r="C30" s="132">
        <f>C9</f>
        <v>4.7</v>
      </c>
      <c r="D30" s="132">
        <v>2.8</v>
      </c>
      <c r="E30" s="132">
        <v>0.8</v>
      </c>
      <c r="F30" s="132">
        <v>20</v>
      </c>
      <c r="G30" s="132">
        <v>105.6</v>
      </c>
      <c r="H30" s="134" t="s">
        <v>17</v>
      </c>
      <c r="I30" s="134">
        <v>125</v>
      </c>
      <c r="J30" s="130" t="s">
        <v>35</v>
      </c>
    </row>
    <row r="31" spans="1:10" ht="22.5" customHeight="1">
      <c r="A31" s="123" t="s">
        <v>49</v>
      </c>
      <c r="B31" s="134">
        <v>200</v>
      </c>
      <c r="C31" s="132">
        <f>C10</f>
        <v>16.760000000000002</v>
      </c>
      <c r="D31" s="132">
        <v>4.5999999999999996</v>
      </c>
      <c r="E31" s="132">
        <v>4.4000000000000004</v>
      </c>
      <c r="F31" s="132">
        <v>12.5</v>
      </c>
      <c r="G31" s="132">
        <v>107.2</v>
      </c>
      <c r="H31" s="134" t="s">
        <v>12</v>
      </c>
      <c r="I31" s="134" t="s">
        <v>50</v>
      </c>
      <c r="J31" s="130" t="s">
        <v>33</v>
      </c>
    </row>
    <row r="32" spans="1:10">
      <c r="A32" s="150" t="s">
        <v>18</v>
      </c>
      <c r="B32" s="211"/>
      <c r="C32" s="211">
        <f>SUM(C27:C31)</f>
        <v>73.02000000000001</v>
      </c>
      <c r="D32" s="211">
        <f>SUM(D27:D31)</f>
        <v>20.079999999999998</v>
      </c>
      <c r="E32" s="211">
        <f>SUM(E27:E31)</f>
        <v>24.57</v>
      </c>
      <c r="F32" s="211">
        <f>SUM(F27:F31)</f>
        <v>53.95</v>
      </c>
      <c r="G32" s="211">
        <f>SUM(G27:G31)</f>
        <v>524.5</v>
      </c>
      <c r="H32" s="199"/>
      <c r="I32" s="199"/>
    </row>
    <row r="33" spans="1:10" ht="22.5" customHeight="1">
      <c r="A33" s="342" t="s">
        <v>19</v>
      </c>
      <c r="B33" s="342"/>
      <c r="C33" s="342"/>
      <c r="D33" s="342"/>
      <c r="E33" s="342"/>
      <c r="F33" s="342"/>
      <c r="G33" s="342"/>
      <c r="H33" s="342"/>
      <c r="I33" s="342"/>
    </row>
    <row r="34" spans="1:10" ht="40.5">
      <c r="A34" s="234" t="s">
        <v>51</v>
      </c>
      <c r="B34" s="134">
        <v>100</v>
      </c>
      <c r="C34" s="132">
        <f t="shared" ref="C34:C40" si="0">C13</f>
        <v>5</v>
      </c>
      <c r="D34" s="132">
        <v>0.99</v>
      </c>
      <c r="E34" s="132">
        <v>5.15</v>
      </c>
      <c r="F34" s="132">
        <v>3</v>
      </c>
      <c r="G34" s="132">
        <v>62.42</v>
      </c>
      <c r="H34" s="134" t="s">
        <v>12</v>
      </c>
      <c r="I34" s="134" t="s">
        <v>22</v>
      </c>
      <c r="J34" s="139" t="s">
        <v>35</v>
      </c>
    </row>
    <row r="35" spans="1:10" s="128" customFormat="1" ht="42" customHeight="1">
      <c r="A35" s="233" t="s">
        <v>265</v>
      </c>
      <c r="B35" s="134">
        <v>300</v>
      </c>
      <c r="C35" s="132">
        <f t="shared" si="0"/>
        <v>15</v>
      </c>
      <c r="D35" s="132">
        <v>2.68</v>
      </c>
      <c r="E35" s="132">
        <v>2.8</v>
      </c>
      <c r="F35" s="132">
        <v>17.14</v>
      </c>
      <c r="G35" s="132">
        <v>104.5</v>
      </c>
      <c r="H35" s="244" t="s">
        <v>269</v>
      </c>
      <c r="I35" s="134">
        <v>204</v>
      </c>
      <c r="J35" s="192"/>
    </row>
    <row r="36" spans="1:10" ht="25.5" customHeight="1">
      <c r="A36" s="142" t="s">
        <v>38</v>
      </c>
      <c r="B36" s="141">
        <v>180</v>
      </c>
      <c r="C36" s="132">
        <f t="shared" si="0"/>
        <v>10</v>
      </c>
      <c r="D36" s="132">
        <v>4.32</v>
      </c>
      <c r="E36" s="132">
        <v>6.48</v>
      </c>
      <c r="F36" s="132">
        <v>43.7</v>
      </c>
      <c r="G36" s="132">
        <v>250.44</v>
      </c>
      <c r="H36" s="134" t="s">
        <v>12</v>
      </c>
      <c r="I36" s="134" t="s">
        <v>39</v>
      </c>
      <c r="J36" s="130" t="s">
        <v>35</v>
      </c>
    </row>
    <row r="37" spans="1:10" ht="22.5" customHeight="1">
      <c r="A37" s="142" t="s">
        <v>97</v>
      </c>
      <c r="B37" s="134">
        <v>100</v>
      </c>
      <c r="C37" s="132">
        <f t="shared" si="0"/>
        <v>35</v>
      </c>
      <c r="D37" s="132">
        <v>19.18</v>
      </c>
      <c r="E37" s="132">
        <v>4.4000000000000004</v>
      </c>
      <c r="F37" s="132">
        <v>13.45</v>
      </c>
      <c r="G37" s="132">
        <v>169.16</v>
      </c>
      <c r="H37" s="134" t="s">
        <v>98</v>
      </c>
      <c r="I37" s="134" t="s">
        <v>99</v>
      </c>
      <c r="J37" s="130" t="s">
        <v>35</v>
      </c>
    </row>
    <row r="38" spans="1:10" ht="22.5" customHeight="1">
      <c r="A38" s="142" t="s">
        <v>23</v>
      </c>
      <c r="B38" s="134">
        <v>200</v>
      </c>
      <c r="C38" s="132">
        <f t="shared" si="0"/>
        <v>5</v>
      </c>
      <c r="D38" s="132">
        <v>0.6</v>
      </c>
      <c r="E38" s="132">
        <v>0</v>
      </c>
      <c r="F38" s="132">
        <v>22.8</v>
      </c>
      <c r="G38" s="132">
        <v>93.2</v>
      </c>
      <c r="H38" s="134" t="s">
        <v>12</v>
      </c>
      <c r="I38" s="134" t="s">
        <v>24</v>
      </c>
      <c r="J38" s="130" t="s">
        <v>35</v>
      </c>
    </row>
    <row r="39" spans="1:10" ht="31.5" customHeight="1">
      <c r="A39" s="143" t="s">
        <v>25</v>
      </c>
      <c r="B39" s="134">
        <v>80</v>
      </c>
      <c r="C39" s="132">
        <f t="shared" si="0"/>
        <v>1.5</v>
      </c>
      <c r="D39" s="132">
        <v>6.5</v>
      </c>
      <c r="E39" s="132">
        <v>0.8</v>
      </c>
      <c r="F39" s="132">
        <v>33.799999999999997</v>
      </c>
      <c r="G39" s="132">
        <v>177.6</v>
      </c>
      <c r="H39" s="215" t="s">
        <v>26</v>
      </c>
      <c r="I39" s="134">
        <v>13003</v>
      </c>
      <c r="J39" s="130" t="s">
        <v>35</v>
      </c>
    </row>
    <row r="40" spans="1:10" ht="36.75" customHeight="1">
      <c r="A40" s="161" t="s">
        <v>41</v>
      </c>
      <c r="B40" s="134">
        <v>30</v>
      </c>
      <c r="C40" s="132">
        <f t="shared" si="0"/>
        <v>1.5</v>
      </c>
      <c r="D40" s="132">
        <v>2.4</v>
      </c>
      <c r="E40" s="132">
        <v>0.3</v>
      </c>
      <c r="F40" s="132">
        <v>14.6</v>
      </c>
      <c r="G40" s="132">
        <v>72.599999999999994</v>
      </c>
      <c r="H40" s="215" t="s">
        <v>26</v>
      </c>
      <c r="I40" s="134">
        <v>13002</v>
      </c>
      <c r="J40" s="130" t="s">
        <v>35</v>
      </c>
    </row>
    <row r="41" spans="1:10" ht="21.75" customHeight="1">
      <c r="A41" s="150" t="s">
        <v>27</v>
      </c>
      <c r="B41" s="201"/>
      <c r="C41" s="211">
        <f>SUM(C34:C40)</f>
        <v>73</v>
      </c>
      <c r="D41" s="211">
        <f>SUM(D34:D40)</f>
        <v>36.67</v>
      </c>
      <c r="E41" s="211">
        <f>SUM(E34:E40)</f>
        <v>19.93</v>
      </c>
      <c r="F41" s="211">
        <f>SUM(F34:F40)</f>
        <v>148.48999999999998</v>
      </c>
      <c r="G41" s="211">
        <f>SUM(G34:G40)</f>
        <v>929.92000000000007</v>
      </c>
      <c r="H41" s="199"/>
      <c r="I41" s="199"/>
    </row>
    <row r="42" spans="1:10" ht="21.75" customHeight="1">
      <c r="A42" s="166" t="s">
        <v>42</v>
      </c>
      <c r="B42" s="56"/>
      <c r="C42" s="174">
        <f>C32+C41</f>
        <v>146.02000000000001</v>
      </c>
      <c r="D42" s="174">
        <f>D32+D41</f>
        <v>56.75</v>
      </c>
      <c r="E42" s="174">
        <f>E32+E41</f>
        <v>44.5</v>
      </c>
      <c r="F42" s="174">
        <f>F32+F41</f>
        <v>202.44</v>
      </c>
      <c r="G42" s="174">
        <f>G32+G41</f>
        <v>1454.42</v>
      </c>
      <c r="H42" s="56"/>
      <c r="I42" s="167"/>
      <c r="J42" s="182"/>
    </row>
  </sheetData>
  <mergeCells count="24">
    <mergeCell ref="A1:I1"/>
    <mergeCell ref="C2:G2"/>
    <mergeCell ref="A3:A5"/>
    <mergeCell ref="B3:B4"/>
    <mergeCell ref="C3:C5"/>
    <mergeCell ref="D3:D4"/>
    <mergeCell ref="E3:E4"/>
    <mergeCell ref="F3:F4"/>
    <mergeCell ref="G3:G4"/>
    <mergeCell ref="H3:H5"/>
    <mergeCell ref="G24:G25"/>
    <mergeCell ref="H24:H26"/>
    <mergeCell ref="I24:I26"/>
    <mergeCell ref="A33:I33"/>
    <mergeCell ref="I3:I5"/>
    <mergeCell ref="A12:I12"/>
    <mergeCell ref="A22:I22"/>
    <mergeCell ref="C23:G23"/>
    <mergeCell ref="A24:A26"/>
    <mergeCell ref="B24:B25"/>
    <mergeCell ref="C24:C26"/>
    <mergeCell ref="D24:D25"/>
    <mergeCell ref="E24:E25"/>
    <mergeCell ref="F24:F25"/>
  </mergeCells>
  <pageMargins left="0.19685039370078741" right="0.19685039370078741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21</vt:i4>
      </vt:variant>
    </vt:vector>
  </HeadingPairs>
  <TitlesOfParts>
    <vt:vector size="51" baseType="lpstr">
      <vt:lpstr>1 день</vt:lpstr>
      <vt:lpstr>расчеты 1 день</vt:lpstr>
      <vt:lpstr>2 день</vt:lpstr>
      <vt:lpstr>расчеты 2 день</vt:lpstr>
      <vt:lpstr>3 день</vt:lpstr>
      <vt:lpstr>расчеты 3 день</vt:lpstr>
      <vt:lpstr>4 день</vt:lpstr>
      <vt:lpstr>расчеты 4 день</vt:lpstr>
      <vt:lpstr>5 день</vt:lpstr>
      <vt:lpstr>6 день</vt:lpstr>
      <vt:lpstr>расчеты 5 день</vt:lpstr>
      <vt:lpstr>расчеты 6 день</vt:lpstr>
      <vt:lpstr>7 день</vt:lpstr>
      <vt:lpstr>расчеты 7 день</vt:lpstr>
      <vt:lpstr>8 день</vt:lpstr>
      <vt:lpstr>расчеты 8 день</vt:lpstr>
      <vt:lpstr>9 день</vt:lpstr>
      <vt:lpstr>расчеты 9 день</vt:lpstr>
      <vt:lpstr>10 день</vt:lpstr>
      <vt:lpstr>расчеты 10 день</vt:lpstr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  <vt:lpstr>'10 день'!Область_печати</vt:lpstr>
      <vt:lpstr>'день 1'!Область_печати</vt:lpstr>
      <vt:lpstr>'день 10'!Область_печати</vt:lpstr>
      <vt:lpstr>'день 2'!Область_печати</vt:lpstr>
      <vt:lpstr>'день 3'!Область_печати</vt:lpstr>
      <vt:lpstr>'день 4'!Область_печати</vt:lpstr>
      <vt:lpstr>'день 5'!Область_печати</vt:lpstr>
      <vt:lpstr>'день 6'!Область_печати</vt:lpstr>
      <vt:lpstr>'день 7'!Область_печати</vt:lpstr>
      <vt:lpstr>'день 8'!Область_печати</vt:lpstr>
      <vt:lpstr>'день 9'!Область_печати</vt:lpstr>
      <vt:lpstr>'расчеты 1 день'!Область_печати</vt:lpstr>
      <vt:lpstr>'расчеты 10 день'!Область_печати</vt:lpstr>
      <vt:lpstr>'расчеты 2 день'!Область_печати</vt:lpstr>
      <vt:lpstr>'расчеты 3 день'!Область_печати</vt:lpstr>
      <vt:lpstr>'расчеты 4 день'!Область_печати</vt:lpstr>
      <vt:lpstr>'расчеты 5 день'!Область_печати</vt:lpstr>
      <vt:lpstr>'расчеты 6 день'!Область_печати</vt:lpstr>
      <vt:lpstr>'расчеты 7 день'!Область_печати</vt:lpstr>
      <vt:lpstr>'расчеты 8 день'!Область_печати</vt:lpstr>
      <vt:lpstr>'расчеты 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Ирина</cp:lastModifiedBy>
  <cp:lastPrinted>2022-10-31T08:52:03Z</cp:lastPrinted>
  <dcterms:created xsi:type="dcterms:W3CDTF">2021-08-08T11:37:47Z</dcterms:created>
  <dcterms:modified xsi:type="dcterms:W3CDTF">2022-10-31T08:52:07Z</dcterms:modified>
</cp:coreProperties>
</file>